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2\Soutěže 2022\3-Petříček 2022\Oprava PZS na trati Odb. Brno Židenice - Svitavy - 2. část\ZD\Díl 4 SOUPIS PRACÍ S VÝKAZEM VÝMĚR\"/>
    </mc:Choice>
  </mc:AlternateContent>
  <bookViews>
    <workbookView xWindow="0" yWindow="0" windowWidth="25125" windowHeight="11340"/>
  </bookViews>
  <sheets>
    <sheet name="Rekapitulace stavby" sheetId="1" r:id="rId1"/>
    <sheet name="01 - Venkovní prky - tech..." sheetId="2" r:id="rId2"/>
    <sheet name="02 - Venkovní prvky - sta..." sheetId="3" r:id="rId3"/>
    <sheet name="03 - Vnitřní technologie PZS" sheetId="4" r:id="rId4"/>
    <sheet name="01 - Venkovní prky - tech..._01" sheetId="5" r:id="rId5"/>
    <sheet name="02 - Venkovní prvky - sta..._01" sheetId="6" r:id="rId6"/>
    <sheet name="03 - Vnitřní technologie PZS_01" sheetId="7" r:id="rId7"/>
    <sheet name="01 - Venkovní prky - tech..._02" sheetId="8" r:id="rId8"/>
    <sheet name="02 - Venkovní prvky - sta..._02" sheetId="9" r:id="rId9"/>
    <sheet name="03 - Vnitřní technologie PZS_02" sheetId="10" r:id="rId10"/>
    <sheet name="01 - Venkovní prky - tech..._03" sheetId="11" r:id="rId11"/>
    <sheet name="02 - Venkovní prvky - sta..._03" sheetId="12" r:id="rId12"/>
    <sheet name="03 - Vnitřní technologie PZS_03" sheetId="13" r:id="rId13"/>
    <sheet name="01 - Venkovní prky - tech..._04" sheetId="14" r:id="rId14"/>
    <sheet name="02 - Venkovní prvky - sta..._04" sheetId="15" r:id="rId15"/>
    <sheet name="03 - Vnitřní technologie PZS_04" sheetId="16" r:id="rId16"/>
    <sheet name="PS 01 - PZS v km 226,755 ..." sheetId="17" r:id="rId17"/>
    <sheet name="PS 02 - PZS v km 216,067 ..." sheetId="18" r:id="rId18"/>
    <sheet name="PS 03 - PZS v km 214,284 ..." sheetId="19" r:id="rId19"/>
    <sheet name="PS 04 - PZS v km 210,738 ..." sheetId="20" r:id="rId20"/>
    <sheet name="PS 05 - PZS v km 208,487 ..." sheetId="21" r:id="rId21"/>
  </sheets>
  <definedNames>
    <definedName name="_xlnm._FilterDatabase" localSheetId="1" hidden="1">'01 - Venkovní prky - tech...'!$C$120:$K$151</definedName>
    <definedName name="_xlnm._FilterDatabase" localSheetId="4" hidden="1">'01 - Venkovní prky - tech..._01'!$C$120:$K$146</definedName>
    <definedName name="_xlnm._FilterDatabase" localSheetId="7" hidden="1">'01 - Venkovní prky - tech..._02'!$C$120:$K$146</definedName>
    <definedName name="_xlnm._FilterDatabase" localSheetId="10" hidden="1">'01 - Venkovní prky - tech..._03'!$C$120:$K$146</definedName>
    <definedName name="_xlnm._FilterDatabase" localSheetId="13" hidden="1">'01 - Venkovní prky - tech..._04'!$C$120:$K$146</definedName>
    <definedName name="_xlnm._FilterDatabase" localSheetId="2" hidden="1">'02 - Venkovní prvky - sta...'!$C$119:$K$154</definedName>
    <definedName name="_xlnm._FilterDatabase" localSheetId="5" hidden="1">'02 - Venkovní prvky - sta..._01'!$C$119:$K$151</definedName>
    <definedName name="_xlnm._FilterDatabase" localSheetId="8" hidden="1">'02 - Venkovní prvky - sta..._02'!$C$119:$K$151</definedName>
    <definedName name="_xlnm._FilterDatabase" localSheetId="11" hidden="1">'02 - Venkovní prvky - sta..._03'!$C$119:$K$151</definedName>
    <definedName name="_xlnm._FilterDatabase" localSheetId="14" hidden="1">'02 - Venkovní prvky - sta..._04'!$C$119:$K$151</definedName>
    <definedName name="_xlnm._FilterDatabase" localSheetId="3" hidden="1">'03 - Vnitřní technologie PZS'!$C$120:$K$159</definedName>
    <definedName name="_xlnm._FilterDatabase" localSheetId="6" hidden="1">'03 - Vnitřní technologie PZS_01'!$C$120:$K$154</definedName>
    <definedName name="_xlnm._FilterDatabase" localSheetId="9" hidden="1">'03 - Vnitřní technologie PZS_02'!$C$120:$K$160</definedName>
    <definedName name="_xlnm._FilterDatabase" localSheetId="12" hidden="1">'03 - Vnitřní technologie PZS_03'!$C$120:$K$161</definedName>
    <definedName name="_xlnm._FilterDatabase" localSheetId="15" hidden="1">'03 - Vnitřní technologie PZS_04'!$C$120:$K$157</definedName>
    <definedName name="_xlnm._FilterDatabase" localSheetId="16" hidden="1">'PS 01 - PZS v km 226,755 ...'!$C$120:$K$125</definedName>
    <definedName name="_xlnm._FilterDatabase" localSheetId="17" hidden="1">'PS 02 - PZS v km 216,067 ...'!$C$120:$K$125</definedName>
    <definedName name="_xlnm._FilterDatabase" localSheetId="18" hidden="1">'PS 03 - PZS v km 214,284 ...'!$C$120:$K$125</definedName>
    <definedName name="_xlnm._FilterDatabase" localSheetId="19" hidden="1">'PS 04 - PZS v km 210,738 ...'!$C$120:$K$125</definedName>
    <definedName name="_xlnm._FilterDatabase" localSheetId="20" hidden="1">'PS 05 - PZS v km 208,487 ...'!$C$120:$K$125</definedName>
    <definedName name="_xlnm.Print_Titles" localSheetId="1">'01 - Venkovní prky - tech...'!$120:$120</definedName>
    <definedName name="_xlnm.Print_Titles" localSheetId="4">'01 - Venkovní prky - tech..._01'!$120:$120</definedName>
    <definedName name="_xlnm.Print_Titles" localSheetId="7">'01 - Venkovní prky - tech..._02'!$120:$120</definedName>
    <definedName name="_xlnm.Print_Titles" localSheetId="10">'01 - Venkovní prky - tech..._03'!$120:$120</definedName>
    <definedName name="_xlnm.Print_Titles" localSheetId="13">'01 - Venkovní prky - tech..._04'!$120:$120</definedName>
    <definedName name="_xlnm.Print_Titles" localSheetId="2">'02 - Venkovní prvky - sta...'!$119:$119</definedName>
    <definedName name="_xlnm.Print_Titles" localSheetId="5">'02 - Venkovní prvky - sta..._01'!$119:$119</definedName>
    <definedName name="_xlnm.Print_Titles" localSheetId="8">'02 - Venkovní prvky - sta..._02'!$119:$119</definedName>
    <definedName name="_xlnm.Print_Titles" localSheetId="11">'02 - Venkovní prvky - sta..._03'!$119:$119</definedName>
    <definedName name="_xlnm.Print_Titles" localSheetId="14">'02 - Venkovní prvky - sta..._04'!$119:$119</definedName>
    <definedName name="_xlnm.Print_Titles" localSheetId="3">'03 - Vnitřní technologie PZS'!$120:$120</definedName>
    <definedName name="_xlnm.Print_Titles" localSheetId="6">'03 - Vnitřní technologie PZS_01'!$120:$120</definedName>
    <definedName name="_xlnm.Print_Titles" localSheetId="9">'03 - Vnitřní technologie PZS_02'!$120:$120</definedName>
    <definedName name="_xlnm.Print_Titles" localSheetId="12">'03 - Vnitřní technologie PZS_03'!$120:$120</definedName>
    <definedName name="_xlnm.Print_Titles" localSheetId="15">'03 - Vnitřní technologie PZS_04'!$120:$120</definedName>
    <definedName name="_xlnm.Print_Titles" localSheetId="16">'PS 01 - PZS v km 226,755 ...'!$120:$120</definedName>
    <definedName name="_xlnm.Print_Titles" localSheetId="17">'PS 02 - PZS v km 216,067 ...'!$120:$120</definedName>
    <definedName name="_xlnm.Print_Titles" localSheetId="18">'PS 03 - PZS v km 214,284 ...'!$120:$120</definedName>
    <definedName name="_xlnm.Print_Titles" localSheetId="19">'PS 04 - PZS v km 210,738 ...'!$120:$120</definedName>
    <definedName name="_xlnm.Print_Titles" localSheetId="20">'PS 05 - PZS v km 208,487 ...'!$120:$120</definedName>
    <definedName name="_xlnm.Print_Titles" localSheetId="0">'Rekapitulace stavby'!$92:$92</definedName>
    <definedName name="_xlnm.Print_Area" localSheetId="1">'01 - Venkovní prky - tech...'!$C$4:$J$76,'01 - Venkovní prky - tech...'!$C$82:$J$100,'01 - Venkovní prky - tech...'!$C$106:$K$151</definedName>
    <definedName name="_xlnm.Print_Area" localSheetId="4">'01 - Venkovní prky - tech..._01'!$C$4:$J$76,'01 - Venkovní prky - tech..._01'!$C$82:$J$100,'01 - Venkovní prky - tech..._01'!$C$106:$K$146</definedName>
    <definedName name="_xlnm.Print_Area" localSheetId="7">'01 - Venkovní prky - tech..._02'!$C$4:$J$76,'01 - Venkovní prky - tech..._02'!$C$82:$J$100,'01 - Venkovní prky - tech..._02'!$C$106:$K$146</definedName>
    <definedName name="_xlnm.Print_Area" localSheetId="10">'01 - Venkovní prky - tech..._03'!$C$4:$J$76,'01 - Venkovní prky - tech..._03'!$C$82:$J$100,'01 - Venkovní prky - tech..._03'!$C$106:$K$146</definedName>
    <definedName name="_xlnm.Print_Area" localSheetId="13">'01 - Venkovní prky - tech..._04'!$C$4:$J$76,'01 - Venkovní prky - tech..._04'!$C$82:$J$100,'01 - Venkovní prky - tech..._04'!$C$106:$K$146</definedName>
    <definedName name="_xlnm.Print_Area" localSheetId="2">'02 - Venkovní prvky - sta...'!$C$4:$J$76,'02 - Venkovní prvky - sta...'!$C$82:$J$99,'02 - Venkovní prvky - sta...'!$C$105:$K$154</definedName>
    <definedName name="_xlnm.Print_Area" localSheetId="5">'02 - Venkovní prvky - sta..._01'!$C$4:$J$76,'02 - Venkovní prvky - sta..._01'!$C$82:$J$99,'02 - Venkovní prvky - sta..._01'!$C$105:$K$151</definedName>
    <definedName name="_xlnm.Print_Area" localSheetId="8">'02 - Venkovní prvky - sta..._02'!$C$4:$J$76,'02 - Venkovní prvky - sta..._02'!$C$82:$J$99,'02 - Venkovní prvky - sta..._02'!$C$105:$K$151</definedName>
    <definedName name="_xlnm.Print_Area" localSheetId="11">'02 - Venkovní prvky - sta..._03'!$C$4:$J$76,'02 - Venkovní prvky - sta..._03'!$C$82:$J$99,'02 - Venkovní prvky - sta..._03'!$C$105:$K$151</definedName>
    <definedName name="_xlnm.Print_Area" localSheetId="14">'02 - Venkovní prvky - sta..._04'!$C$4:$J$76,'02 - Venkovní prvky - sta..._04'!$C$82:$J$99,'02 - Venkovní prvky - sta..._04'!$C$105:$K$151</definedName>
    <definedName name="_xlnm.Print_Area" localSheetId="3">'03 - Vnitřní technologie PZS'!$C$4:$J$76,'03 - Vnitřní technologie PZS'!$C$82:$J$100,'03 - Vnitřní technologie PZS'!$C$106:$K$159</definedName>
    <definedName name="_xlnm.Print_Area" localSheetId="6">'03 - Vnitřní technologie PZS_01'!$C$4:$J$76,'03 - Vnitřní technologie PZS_01'!$C$82:$J$100,'03 - Vnitřní technologie PZS_01'!$C$106:$K$154</definedName>
    <definedName name="_xlnm.Print_Area" localSheetId="9">'03 - Vnitřní technologie PZS_02'!$C$4:$J$76,'03 - Vnitřní technologie PZS_02'!$C$82:$J$100,'03 - Vnitřní technologie PZS_02'!$C$106:$K$160</definedName>
    <definedName name="_xlnm.Print_Area" localSheetId="12">'03 - Vnitřní technologie PZS_03'!$C$4:$J$76,'03 - Vnitřní technologie PZS_03'!$C$82:$J$100,'03 - Vnitřní technologie PZS_03'!$C$106:$K$161</definedName>
    <definedName name="_xlnm.Print_Area" localSheetId="15">'03 - Vnitřní technologie PZS_04'!$C$4:$J$76,'03 - Vnitřní technologie PZS_04'!$C$82:$J$100,'03 - Vnitřní technologie PZS_04'!$C$106:$K$157</definedName>
    <definedName name="_xlnm.Print_Area" localSheetId="16">'PS 01 - PZS v km 226,755 ...'!$C$4:$J$76,'PS 01 - PZS v km 226,755 ...'!$C$82:$J$100,'PS 01 - PZS v km 226,755 ...'!$C$106:$K$125</definedName>
    <definedName name="_xlnm.Print_Area" localSheetId="17">'PS 02 - PZS v km 216,067 ...'!$C$4:$J$76,'PS 02 - PZS v km 216,067 ...'!$C$82:$J$100,'PS 02 - PZS v km 216,067 ...'!$C$106:$K$125</definedName>
    <definedName name="_xlnm.Print_Area" localSheetId="18">'PS 03 - PZS v km 214,284 ...'!$C$4:$J$76,'PS 03 - PZS v km 214,284 ...'!$C$82:$J$100,'PS 03 - PZS v km 214,284 ...'!$C$106:$K$125</definedName>
    <definedName name="_xlnm.Print_Area" localSheetId="19">'PS 04 - PZS v km 210,738 ...'!$C$4:$J$76,'PS 04 - PZS v km 210,738 ...'!$C$82:$J$100,'PS 04 - PZS v km 210,738 ...'!$C$106:$K$125</definedName>
    <definedName name="_xlnm.Print_Area" localSheetId="20">'PS 05 - PZS v km 208,487 ...'!$C$4:$J$76,'PS 05 - PZS v km 208,487 ...'!$C$82:$J$100,'PS 05 - PZS v km 208,487 ...'!$C$106:$K$125</definedName>
    <definedName name="_xlnm.Print_Area" localSheetId="0">'Rekapitulace stavby'!$D$4:$AO$76,'Rekapitulace stavby'!$C$82:$AQ$121</definedName>
  </definedNames>
  <calcPr calcId="162913"/>
</workbook>
</file>

<file path=xl/calcChain.xml><?xml version="1.0" encoding="utf-8"?>
<calcChain xmlns="http://schemas.openxmlformats.org/spreadsheetml/2006/main">
  <c r="J39" i="21" l="1"/>
  <c r="J38" i="21"/>
  <c r="AY120" i="1" s="1"/>
  <c r="J37" i="21"/>
  <c r="AX120" i="1" s="1"/>
  <c r="BI125" i="21"/>
  <c r="BH125" i="21"/>
  <c r="BG125" i="21"/>
  <c r="BF125" i="21"/>
  <c r="T125" i="21"/>
  <c r="R125" i="21"/>
  <c r="P125" i="21"/>
  <c r="BI124" i="21"/>
  <c r="BH124" i="21"/>
  <c r="BG124" i="21"/>
  <c r="BF124" i="21"/>
  <c r="T124" i="21"/>
  <c r="R124" i="21"/>
  <c r="P124" i="21"/>
  <c r="BI123" i="21"/>
  <c r="BH123" i="21"/>
  <c r="BG123" i="21"/>
  <c r="BF123" i="21"/>
  <c r="T123" i="21"/>
  <c r="R123" i="21"/>
  <c r="P123" i="21"/>
  <c r="F115" i="21"/>
  <c r="E113" i="21"/>
  <c r="F91" i="21"/>
  <c r="E89" i="21"/>
  <c r="J26" i="21"/>
  <c r="E26" i="21"/>
  <c r="J94" i="21" s="1"/>
  <c r="J25" i="21"/>
  <c r="J23" i="21"/>
  <c r="E23" i="21"/>
  <c r="J117" i="21" s="1"/>
  <c r="J22" i="21"/>
  <c r="J20" i="21"/>
  <c r="E20" i="21"/>
  <c r="F118" i="21" s="1"/>
  <c r="J19" i="21"/>
  <c r="J17" i="21"/>
  <c r="E17" i="21"/>
  <c r="F117" i="21" s="1"/>
  <c r="J16" i="21"/>
  <c r="J14" i="21"/>
  <c r="J91" i="21"/>
  <c r="E7" i="21"/>
  <c r="E109" i="21"/>
  <c r="J39" i="20"/>
  <c r="J38" i="20"/>
  <c r="AY119" i="1" s="1"/>
  <c r="J37" i="20"/>
  <c r="AX119" i="1" s="1"/>
  <c r="BI125" i="20"/>
  <c r="BH125" i="20"/>
  <c r="BG125" i="20"/>
  <c r="BF125" i="20"/>
  <c r="T125" i="20"/>
  <c r="R125" i="20"/>
  <c r="P125" i="20"/>
  <c r="BI124" i="20"/>
  <c r="BH124" i="20"/>
  <c r="BG124" i="20"/>
  <c r="BF124" i="20"/>
  <c r="T124" i="20"/>
  <c r="R124" i="20"/>
  <c r="P124" i="20"/>
  <c r="BI123" i="20"/>
  <c r="BH123" i="20"/>
  <c r="BG123" i="20"/>
  <c r="BF123" i="20"/>
  <c r="T123" i="20"/>
  <c r="R123" i="20"/>
  <c r="P123" i="20"/>
  <c r="F115" i="20"/>
  <c r="E113" i="20"/>
  <c r="F91" i="20"/>
  <c r="E89" i="20"/>
  <c r="J26" i="20"/>
  <c r="E26" i="20"/>
  <c r="J118" i="20" s="1"/>
  <c r="J25" i="20"/>
  <c r="J23" i="20"/>
  <c r="E23" i="20"/>
  <c r="J117" i="20" s="1"/>
  <c r="J22" i="20"/>
  <c r="J20" i="20"/>
  <c r="E20" i="20"/>
  <c r="F118" i="20" s="1"/>
  <c r="J19" i="20"/>
  <c r="J17" i="20"/>
  <c r="E17" i="20"/>
  <c r="F93" i="20" s="1"/>
  <c r="J16" i="20"/>
  <c r="J14" i="20"/>
  <c r="J115" i="20"/>
  <c r="E7" i="20"/>
  <c r="E85" i="20"/>
  <c r="J39" i="19"/>
  <c r="J38" i="19"/>
  <c r="AY118" i="1" s="1"/>
  <c r="J37" i="19"/>
  <c r="AX118" i="1" s="1"/>
  <c r="BI125" i="19"/>
  <c r="BH125" i="19"/>
  <c r="BG125" i="19"/>
  <c r="BF125" i="19"/>
  <c r="T125" i="19"/>
  <c r="R125" i="19"/>
  <c r="P125" i="19"/>
  <c r="BI124" i="19"/>
  <c r="BH124" i="19"/>
  <c r="BG124" i="19"/>
  <c r="BF124" i="19"/>
  <c r="T124" i="19"/>
  <c r="R124" i="19"/>
  <c r="P124" i="19"/>
  <c r="BI123" i="19"/>
  <c r="BH123" i="19"/>
  <c r="BG123" i="19"/>
  <c r="BF123" i="19"/>
  <c r="T123" i="19"/>
  <c r="R123" i="19"/>
  <c r="P123" i="19"/>
  <c r="F115" i="19"/>
  <c r="E113" i="19"/>
  <c r="F91" i="19"/>
  <c r="E89" i="19"/>
  <c r="J26" i="19"/>
  <c r="E26" i="19"/>
  <c r="J118" i="19" s="1"/>
  <c r="J25" i="19"/>
  <c r="J23" i="19"/>
  <c r="E23" i="19"/>
  <c r="J93" i="19" s="1"/>
  <c r="J22" i="19"/>
  <c r="J20" i="19"/>
  <c r="E20" i="19"/>
  <c r="F118" i="19" s="1"/>
  <c r="J19" i="19"/>
  <c r="J17" i="19"/>
  <c r="E17" i="19"/>
  <c r="F117" i="19" s="1"/>
  <c r="J16" i="19"/>
  <c r="J14" i="19"/>
  <c r="J91" i="19"/>
  <c r="E7" i="19"/>
  <c r="E109" i="19" s="1"/>
  <c r="J39" i="18"/>
  <c r="J38" i="18"/>
  <c r="AY117" i="1" s="1"/>
  <c r="J37" i="18"/>
  <c r="AX117" i="1" s="1"/>
  <c r="BI125" i="18"/>
  <c r="BH125" i="18"/>
  <c r="BG125" i="18"/>
  <c r="BF125" i="18"/>
  <c r="T125" i="18"/>
  <c r="R125" i="18"/>
  <c r="P125" i="18"/>
  <c r="BI124" i="18"/>
  <c r="BH124" i="18"/>
  <c r="BG124" i="18"/>
  <c r="BF124" i="18"/>
  <c r="T124" i="18"/>
  <c r="R124" i="18"/>
  <c r="P124" i="18"/>
  <c r="BI123" i="18"/>
  <c r="BH123" i="18"/>
  <c r="BG123" i="18"/>
  <c r="BF123" i="18"/>
  <c r="T123" i="18"/>
  <c r="R123" i="18"/>
  <c r="P123" i="18"/>
  <c r="F115" i="18"/>
  <c r="E113" i="18"/>
  <c r="F91" i="18"/>
  <c r="E89" i="18"/>
  <c r="J26" i="18"/>
  <c r="E26" i="18"/>
  <c r="J118" i="18" s="1"/>
  <c r="J25" i="18"/>
  <c r="J23" i="18"/>
  <c r="E23" i="18"/>
  <c r="J93" i="18" s="1"/>
  <c r="J22" i="18"/>
  <c r="J20" i="18"/>
  <c r="E20" i="18"/>
  <c r="F118" i="18" s="1"/>
  <c r="J19" i="18"/>
  <c r="J17" i="18"/>
  <c r="E17" i="18"/>
  <c r="F117" i="18" s="1"/>
  <c r="J16" i="18"/>
  <c r="J14" i="18"/>
  <c r="J115" i="18" s="1"/>
  <c r="E7" i="18"/>
  <c r="E109" i="18"/>
  <c r="J39" i="17"/>
  <c r="J38" i="17"/>
  <c r="AY116" i="1" s="1"/>
  <c r="J37" i="17"/>
  <c r="AX116" i="1" s="1"/>
  <c r="BI125" i="17"/>
  <c r="BH125" i="17"/>
  <c r="BG125" i="17"/>
  <c r="BF125" i="17"/>
  <c r="T125" i="17"/>
  <c r="R125" i="17"/>
  <c r="P125" i="17"/>
  <c r="BI124" i="17"/>
  <c r="BH124" i="17"/>
  <c r="BG124" i="17"/>
  <c r="BF124" i="17"/>
  <c r="T124" i="17"/>
  <c r="R124" i="17"/>
  <c r="P124" i="17"/>
  <c r="BI123" i="17"/>
  <c r="BH123" i="17"/>
  <c r="BG123" i="17"/>
  <c r="BF123" i="17"/>
  <c r="T123" i="17"/>
  <c r="R123" i="17"/>
  <c r="P123" i="17"/>
  <c r="F115" i="17"/>
  <c r="E113" i="17"/>
  <c r="F91" i="17"/>
  <c r="E89" i="17"/>
  <c r="J26" i="17"/>
  <c r="E26" i="17"/>
  <c r="J118" i="17" s="1"/>
  <c r="J25" i="17"/>
  <c r="J23" i="17"/>
  <c r="E23" i="17"/>
  <c r="J93" i="17" s="1"/>
  <c r="J22" i="17"/>
  <c r="J20" i="17"/>
  <c r="E20" i="17"/>
  <c r="F118" i="17" s="1"/>
  <c r="J19" i="17"/>
  <c r="J17" i="17"/>
  <c r="E17" i="17"/>
  <c r="F93" i="17" s="1"/>
  <c r="J16" i="17"/>
  <c r="J14" i="17"/>
  <c r="J115" i="17"/>
  <c r="E7" i="17"/>
  <c r="E109" i="17"/>
  <c r="J39" i="16"/>
  <c r="J38" i="16"/>
  <c r="AY114" i="1" s="1"/>
  <c r="J37" i="16"/>
  <c r="AX114" i="1" s="1"/>
  <c r="BI156" i="16"/>
  <c r="BH156" i="16"/>
  <c r="BG156" i="16"/>
  <c r="BF156" i="16"/>
  <c r="T156" i="16"/>
  <c r="R156" i="16"/>
  <c r="P156" i="16"/>
  <c r="BI154" i="16"/>
  <c r="BH154" i="16"/>
  <c r="BG154" i="16"/>
  <c r="BF154" i="16"/>
  <c r="T154" i="16"/>
  <c r="R154" i="16"/>
  <c r="P154" i="16"/>
  <c r="BI153" i="16"/>
  <c r="BH153" i="16"/>
  <c r="BG153" i="16"/>
  <c r="BF153" i="16"/>
  <c r="T153" i="16"/>
  <c r="R153" i="16"/>
  <c r="P153" i="16"/>
  <c r="BI152" i="16"/>
  <c r="BH152" i="16"/>
  <c r="BG152" i="16"/>
  <c r="BF152" i="16"/>
  <c r="T152" i="16"/>
  <c r="R152" i="16"/>
  <c r="P152" i="16"/>
  <c r="BI151" i="16"/>
  <c r="BH151" i="16"/>
  <c r="BG151" i="16"/>
  <c r="BF151" i="16"/>
  <c r="T151" i="16"/>
  <c r="R151" i="16"/>
  <c r="P151" i="16"/>
  <c r="BI150" i="16"/>
  <c r="BH150" i="16"/>
  <c r="BG150" i="16"/>
  <c r="BF150" i="16"/>
  <c r="T150" i="16"/>
  <c r="R150" i="16"/>
  <c r="P150" i="16"/>
  <c r="BI149" i="16"/>
  <c r="BH149" i="16"/>
  <c r="BG149" i="16"/>
  <c r="BF149" i="16"/>
  <c r="T149" i="16"/>
  <c r="R149" i="16"/>
  <c r="P149" i="16"/>
  <c r="BI148" i="16"/>
  <c r="BH148" i="16"/>
  <c r="BG148" i="16"/>
  <c r="BF148" i="16"/>
  <c r="T148" i="16"/>
  <c r="R148" i="16"/>
  <c r="P148" i="16"/>
  <c r="BI147" i="16"/>
  <c r="BH147" i="16"/>
  <c r="BG147" i="16"/>
  <c r="BF147" i="16"/>
  <c r="T147" i="16"/>
  <c r="R147" i="16"/>
  <c r="P147" i="16"/>
  <c r="BI146" i="16"/>
  <c r="BH146" i="16"/>
  <c r="BG146" i="16"/>
  <c r="BF146" i="16"/>
  <c r="T146" i="16"/>
  <c r="R146" i="16"/>
  <c r="P146" i="16"/>
  <c r="BI145" i="16"/>
  <c r="BH145" i="16"/>
  <c r="BG145" i="16"/>
  <c r="BF145" i="16"/>
  <c r="T145" i="16"/>
  <c r="R145" i="16"/>
  <c r="P145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1" i="16"/>
  <c r="BH141" i="16"/>
  <c r="BG141" i="16"/>
  <c r="BF141" i="16"/>
  <c r="T141" i="16"/>
  <c r="R141" i="16"/>
  <c r="P141" i="16"/>
  <c r="BI139" i="16"/>
  <c r="BH139" i="16"/>
  <c r="BG139" i="16"/>
  <c r="BF139" i="16"/>
  <c r="T139" i="16"/>
  <c r="R139" i="16"/>
  <c r="P139" i="16"/>
  <c r="BI138" i="16"/>
  <c r="BH138" i="16"/>
  <c r="BG138" i="16"/>
  <c r="BF138" i="16"/>
  <c r="T138" i="16"/>
  <c r="R138" i="16"/>
  <c r="P138" i="16"/>
  <c r="BI137" i="16"/>
  <c r="BH137" i="16"/>
  <c r="BG137" i="16"/>
  <c r="BF137" i="16"/>
  <c r="T137" i="16"/>
  <c r="R137" i="16"/>
  <c r="P137" i="16"/>
  <c r="BI136" i="16"/>
  <c r="BH136" i="16"/>
  <c r="BG136" i="16"/>
  <c r="BF136" i="16"/>
  <c r="T136" i="16"/>
  <c r="R136" i="16"/>
  <c r="P136" i="16"/>
  <c r="BI135" i="16"/>
  <c r="BH135" i="16"/>
  <c r="BG135" i="16"/>
  <c r="BF135" i="16"/>
  <c r="T135" i="16"/>
  <c r="R135" i="16"/>
  <c r="P135" i="16"/>
  <c r="BI134" i="16"/>
  <c r="BH134" i="16"/>
  <c r="BG134" i="16"/>
  <c r="BF134" i="16"/>
  <c r="T134" i="16"/>
  <c r="R134" i="16"/>
  <c r="P134" i="16"/>
  <c r="BI133" i="16"/>
  <c r="BH133" i="16"/>
  <c r="BG133" i="16"/>
  <c r="BF133" i="16"/>
  <c r="T133" i="16"/>
  <c r="R133" i="16"/>
  <c r="P133" i="16"/>
  <c r="BI132" i="16"/>
  <c r="BH132" i="16"/>
  <c r="BG132" i="16"/>
  <c r="BF132" i="16"/>
  <c r="T132" i="16"/>
  <c r="R132" i="16"/>
  <c r="P132" i="16"/>
  <c r="BI131" i="16"/>
  <c r="BH131" i="16"/>
  <c r="BG131" i="16"/>
  <c r="BF131" i="16"/>
  <c r="T131" i="16"/>
  <c r="R131" i="16"/>
  <c r="P131" i="16"/>
  <c r="BI130" i="16"/>
  <c r="BH130" i="16"/>
  <c r="BG130" i="16"/>
  <c r="BF130" i="16"/>
  <c r="T130" i="16"/>
  <c r="R130" i="16"/>
  <c r="P130" i="16"/>
  <c r="BI129" i="16"/>
  <c r="BH129" i="16"/>
  <c r="BG129" i="16"/>
  <c r="BF129" i="16"/>
  <c r="T129" i="16"/>
  <c r="R129" i="16"/>
  <c r="P129" i="16"/>
  <c r="BI128" i="16"/>
  <c r="BH128" i="16"/>
  <c r="BG128" i="16"/>
  <c r="BF128" i="16"/>
  <c r="T128" i="16"/>
  <c r="R128" i="16"/>
  <c r="P128" i="16"/>
  <c r="BI126" i="16"/>
  <c r="BH126" i="16"/>
  <c r="BG126" i="16"/>
  <c r="BF126" i="16"/>
  <c r="T126" i="16"/>
  <c r="R126" i="16"/>
  <c r="P126" i="16"/>
  <c r="BI125" i="16"/>
  <c r="BH125" i="16"/>
  <c r="BG125" i="16"/>
  <c r="BF125" i="16"/>
  <c r="T125" i="16"/>
  <c r="R125" i="16"/>
  <c r="P125" i="16"/>
  <c r="BI124" i="16"/>
  <c r="BH124" i="16"/>
  <c r="BG124" i="16"/>
  <c r="BF124" i="16"/>
  <c r="T124" i="16"/>
  <c r="R124" i="16"/>
  <c r="P124" i="16"/>
  <c r="BI123" i="16"/>
  <c r="BH123" i="16"/>
  <c r="BG123" i="16"/>
  <c r="BF123" i="16"/>
  <c r="T123" i="16"/>
  <c r="R123" i="16"/>
  <c r="P123" i="16"/>
  <c r="F115" i="16"/>
  <c r="E113" i="16"/>
  <c r="F91" i="16"/>
  <c r="E89" i="16"/>
  <c r="J26" i="16"/>
  <c r="E26" i="16"/>
  <c r="J118" i="16"/>
  <c r="J25" i="16"/>
  <c r="J23" i="16"/>
  <c r="E23" i="16"/>
  <c r="J93" i="16"/>
  <c r="J22" i="16"/>
  <c r="J20" i="16"/>
  <c r="E20" i="16"/>
  <c r="F94" i="16"/>
  <c r="J19" i="16"/>
  <c r="J17" i="16"/>
  <c r="E17" i="16"/>
  <c r="F117" i="16"/>
  <c r="J16" i="16"/>
  <c r="J14" i="16"/>
  <c r="J91" i="16" s="1"/>
  <c r="E7" i="16"/>
  <c r="E109" i="16" s="1"/>
  <c r="J39" i="15"/>
  <c r="J38" i="15"/>
  <c r="AY113" i="1"/>
  <c r="J37" i="15"/>
  <c r="AX113" i="1" s="1"/>
  <c r="BI151" i="15"/>
  <c r="BH151" i="15"/>
  <c r="BG151" i="15"/>
  <c r="BF151" i="15"/>
  <c r="T151" i="15"/>
  <c r="R151" i="15"/>
  <c r="P151" i="15"/>
  <c r="BI146" i="15"/>
  <c r="BH146" i="15"/>
  <c r="BG146" i="15"/>
  <c r="BF146" i="15"/>
  <c r="T146" i="15"/>
  <c r="R146" i="15"/>
  <c r="P146" i="15"/>
  <c r="BI145" i="15"/>
  <c r="BH145" i="15"/>
  <c r="BG145" i="15"/>
  <c r="BF145" i="15"/>
  <c r="T145" i="15"/>
  <c r="R145" i="15"/>
  <c r="P145" i="15"/>
  <c r="BI144" i="15"/>
  <c r="BH144" i="15"/>
  <c r="BG144" i="15"/>
  <c r="BF144" i="15"/>
  <c r="T144" i="15"/>
  <c r="R144" i="15"/>
  <c r="P144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2" i="15"/>
  <c r="BH122" i="15"/>
  <c r="BG122" i="15"/>
  <c r="BF122" i="15"/>
  <c r="T122" i="15"/>
  <c r="R122" i="15"/>
  <c r="P122" i="15"/>
  <c r="BI121" i="15"/>
  <c r="BH121" i="15"/>
  <c r="BG121" i="15"/>
  <c r="BF121" i="15"/>
  <c r="T121" i="15"/>
  <c r="R121" i="15"/>
  <c r="P121" i="15"/>
  <c r="F114" i="15"/>
  <c r="E112" i="15"/>
  <c r="F91" i="15"/>
  <c r="E89" i="15"/>
  <c r="J26" i="15"/>
  <c r="E26" i="15"/>
  <c r="J94" i="15"/>
  <c r="J25" i="15"/>
  <c r="J23" i="15"/>
  <c r="E23" i="15"/>
  <c r="J116" i="15"/>
  <c r="J22" i="15"/>
  <c r="J20" i="15"/>
  <c r="E20" i="15"/>
  <c r="F117" i="15"/>
  <c r="J19" i="15"/>
  <c r="J17" i="15"/>
  <c r="E17" i="15"/>
  <c r="F93" i="15"/>
  <c r="J16" i="15"/>
  <c r="J14" i="15"/>
  <c r="J114" i="15" s="1"/>
  <c r="E7" i="15"/>
  <c r="E108" i="15" s="1"/>
  <c r="J39" i="14"/>
  <c r="J38" i="14"/>
  <c r="AY112" i="1"/>
  <c r="J37" i="14"/>
  <c r="AX112" i="1" s="1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F115" i="14"/>
  <c r="E113" i="14"/>
  <c r="F91" i="14"/>
  <c r="E89" i="14"/>
  <c r="J26" i="14"/>
  <c r="E26" i="14"/>
  <c r="J94" i="14"/>
  <c r="J25" i="14"/>
  <c r="J23" i="14"/>
  <c r="E23" i="14"/>
  <c r="J117" i="14"/>
  <c r="J22" i="14"/>
  <c r="J20" i="14"/>
  <c r="E20" i="14"/>
  <c r="F94" i="14"/>
  <c r="J19" i="14"/>
  <c r="J17" i="14"/>
  <c r="E17" i="14"/>
  <c r="F117" i="14"/>
  <c r="J16" i="14"/>
  <c r="J14" i="14"/>
  <c r="J115" i="14" s="1"/>
  <c r="E7" i="14"/>
  <c r="E109" i="14" s="1"/>
  <c r="J39" i="13"/>
  <c r="J38" i="13"/>
  <c r="AY110" i="1"/>
  <c r="J37" i="13"/>
  <c r="AX110" i="1" s="1"/>
  <c r="BI160" i="13"/>
  <c r="BH160" i="13"/>
  <c r="BG160" i="13"/>
  <c r="BF160" i="13"/>
  <c r="T160" i="13"/>
  <c r="R160" i="13"/>
  <c r="P160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F115" i="13"/>
  <c r="E113" i="13"/>
  <c r="F91" i="13"/>
  <c r="E89" i="13"/>
  <c r="J26" i="13"/>
  <c r="E26" i="13"/>
  <c r="J118" i="13" s="1"/>
  <c r="J25" i="13"/>
  <c r="J23" i="13"/>
  <c r="E23" i="13"/>
  <c r="J117" i="13" s="1"/>
  <c r="J22" i="13"/>
  <c r="J20" i="13"/>
  <c r="E20" i="13"/>
  <c r="F118" i="13" s="1"/>
  <c r="J19" i="13"/>
  <c r="J17" i="13"/>
  <c r="E17" i="13"/>
  <c r="F93" i="13" s="1"/>
  <c r="J16" i="13"/>
  <c r="J14" i="13"/>
  <c r="J115" i="13"/>
  <c r="E7" i="13"/>
  <c r="E109" i="13"/>
  <c r="J39" i="12"/>
  <c r="J38" i="12"/>
  <c r="AY109" i="1" s="1"/>
  <c r="J37" i="12"/>
  <c r="AX109" i="1" s="1"/>
  <c r="BI151" i="12"/>
  <c r="BH151" i="12"/>
  <c r="BG151" i="12"/>
  <c r="BF151" i="12"/>
  <c r="T151" i="12"/>
  <c r="R151" i="12"/>
  <c r="P151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2" i="12"/>
  <c r="BH122" i="12"/>
  <c r="BG122" i="12"/>
  <c r="BF122" i="12"/>
  <c r="T122" i="12"/>
  <c r="R122" i="12"/>
  <c r="P122" i="12"/>
  <c r="BI121" i="12"/>
  <c r="BH121" i="12"/>
  <c r="BG121" i="12"/>
  <c r="BF121" i="12"/>
  <c r="T121" i="12"/>
  <c r="R121" i="12"/>
  <c r="P121" i="12"/>
  <c r="F114" i="12"/>
  <c r="E112" i="12"/>
  <c r="F91" i="12"/>
  <c r="E89" i="12"/>
  <c r="J26" i="12"/>
  <c r="E26" i="12"/>
  <c r="J117" i="12" s="1"/>
  <c r="J25" i="12"/>
  <c r="J23" i="12"/>
  <c r="E23" i="12"/>
  <c r="J116" i="12" s="1"/>
  <c r="J22" i="12"/>
  <c r="J20" i="12"/>
  <c r="E20" i="12"/>
  <c r="F117" i="12" s="1"/>
  <c r="J19" i="12"/>
  <c r="J17" i="12"/>
  <c r="E17" i="12"/>
  <c r="F93" i="12" s="1"/>
  <c r="J16" i="12"/>
  <c r="J14" i="12"/>
  <c r="J114" i="12"/>
  <c r="E7" i="12"/>
  <c r="E85" i="12"/>
  <c r="J39" i="11"/>
  <c r="J38" i="11"/>
  <c r="AY108" i="1" s="1"/>
  <c r="J37" i="11"/>
  <c r="AX108" i="1" s="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F115" i="11"/>
  <c r="E113" i="11"/>
  <c r="F91" i="11"/>
  <c r="E89" i="11"/>
  <c r="J26" i="11"/>
  <c r="E26" i="11"/>
  <c r="J118" i="11" s="1"/>
  <c r="J25" i="11"/>
  <c r="J23" i="11"/>
  <c r="E23" i="11"/>
  <c r="J117" i="11" s="1"/>
  <c r="J22" i="11"/>
  <c r="J20" i="11"/>
  <c r="E20" i="11"/>
  <c r="F118" i="11" s="1"/>
  <c r="J19" i="11"/>
  <c r="J17" i="11"/>
  <c r="E17" i="11"/>
  <c r="F117" i="11" s="1"/>
  <c r="J16" i="11"/>
  <c r="J14" i="11"/>
  <c r="J115" i="11"/>
  <c r="E7" i="11"/>
  <c r="E85" i="11"/>
  <c r="J39" i="10"/>
  <c r="J38" i="10"/>
  <c r="AY106" i="1" s="1"/>
  <c r="J37" i="10"/>
  <c r="AX106" i="1" s="1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F115" i="10"/>
  <c r="E113" i="10"/>
  <c r="F91" i="10"/>
  <c r="E89" i="10"/>
  <c r="J26" i="10"/>
  <c r="E26" i="10"/>
  <c r="J118" i="10" s="1"/>
  <c r="J25" i="10"/>
  <c r="J23" i="10"/>
  <c r="E23" i="10"/>
  <c r="J117" i="10" s="1"/>
  <c r="J22" i="10"/>
  <c r="J20" i="10"/>
  <c r="E20" i="10"/>
  <c r="F118" i="10" s="1"/>
  <c r="J19" i="10"/>
  <c r="J17" i="10"/>
  <c r="E17" i="10"/>
  <c r="F117" i="10" s="1"/>
  <c r="J16" i="10"/>
  <c r="J14" i="10"/>
  <c r="J91" i="10" s="1"/>
  <c r="E7" i="10"/>
  <c r="E85" i="10"/>
  <c r="J39" i="9"/>
  <c r="J38" i="9"/>
  <c r="AY105" i="1" s="1"/>
  <c r="J37" i="9"/>
  <c r="AX105" i="1" s="1"/>
  <c r="BI151" i="9"/>
  <c r="BH151" i="9"/>
  <c r="BG151" i="9"/>
  <c r="BF151" i="9"/>
  <c r="T151" i="9"/>
  <c r="R151" i="9"/>
  <c r="P151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F114" i="9"/>
  <c r="E112" i="9"/>
  <c r="F91" i="9"/>
  <c r="E89" i="9"/>
  <c r="J26" i="9"/>
  <c r="E26" i="9"/>
  <c r="J94" i="9" s="1"/>
  <c r="J25" i="9"/>
  <c r="J23" i="9"/>
  <c r="E23" i="9"/>
  <c r="J116" i="9" s="1"/>
  <c r="J22" i="9"/>
  <c r="J20" i="9"/>
  <c r="E20" i="9"/>
  <c r="F117" i="9" s="1"/>
  <c r="J19" i="9"/>
  <c r="J17" i="9"/>
  <c r="E17" i="9"/>
  <c r="F93" i="9" s="1"/>
  <c r="J16" i="9"/>
  <c r="J14" i="9"/>
  <c r="J114" i="9" s="1"/>
  <c r="E7" i="9"/>
  <c r="E85" i="9"/>
  <c r="J39" i="8"/>
  <c r="J38" i="8"/>
  <c r="AY104" i="1" s="1"/>
  <c r="J37" i="8"/>
  <c r="AX104" i="1" s="1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F115" i="8"/>
  <c r="E113" i="8"/>
  <c r="F91" i="8"/>
  <c r="E89" i="8"/>
  <c r="J26" i="8"/>
  <c r="E26" i="8"/>
  <c r="J118" i="8" s="1"/>
  <c r="J25" i="8"/>
  <c r="J23" i="8"/>
  <c r="E23" i="8"/>
  <c r="J93" i="8" s="1"/>
  <c r="J22" i="8"/>
  <c r="J20" i="8"/>
  <c r="E20" i="8"/>
  <c r="F94" i="8" s="1"/>
  <c r="J19" i="8"/>
  <c r="J17" i="8"/>
  <c r="E17" i="8"/>
  <c r="F117" i="8" s="1"/>
  <c r="J16" i="8"/>
  <c r="J14" i="8"/>
  <c r="J115" i="8" s="1"/>
  <c r="E7" i="8"/>
  <c r="E85" i="8"/>
  <c r="J39" i="7"/>
  <c r="J38" i="7"/>
  <c r="AY102" i="1" s="1"/>
  <c r="J37" i="7"/>
  <c r="AX102" i="1" s="1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F115" i="7"/>
  <c r="E113" i="7"/>
  <c r="F91" i="7"/>
  <c r="E89" i="7"/>
  <c r="J26" i="7"/>
  <c r="E26" i="7"/>
  <c r="J118" i="7" s="1"/>
  <c r="J25" i="7"/>
  <c r="J23" i="7"/>
  <c r="E23" i="7"/>
  <c r="J117" i="7" s="1"/>
  <c r="J22" i="7"/>
  <c r="J20" i="7"/>
  <c r="E20" i="7"/>
  <c r="F118" i="7" s="1"/>
  <c r="J19" i="7"/>
  <c r="J17" i="7"/>
  <c r="E17" i="7"/>
  <c r="F117" i="7" s="1"/>
  <c r="J16" i="7"/>
  <c r="J14" i="7"/>
  <c r="J115" i="7"/>
  <c r="E7" i="7"/>
  <c r="E109" i="7"/>
  <c r="J39" i="6"/>
  <c r="J38" i="6"/>
  <c r="AY101" i="1" s="1"/>
  <c r="J37" i="6"/>
  <c r="AX101" i="1" s="1"/>
  <c r="BI151" i="6"/>
  <c r="BH151" i="6"/>
  <c r="BG151" i="6"/>
  <c r="BF151" i="6"/>
  <c r="T151" i="6"/>
  <c r="R151" i="6"/>
  <c r="P151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F114" i="6"/>
  <c r="E112" i="6"/>
  <c r="F91" i="6"/>
  <c r="E89" i="6"/>
  <c r="J26" i="6"/>
  <c r="E26" i="6"/>
  <c r="J117" i="6" s="1"/>
  <c r="J25" i="6"/>
  <c r="J23" i="6"/>
  <c r="E23" i="6"/>
  <c r="J116" i="6" s="1"/>
  <c r="J22" i="6"/>
  <c r="J20" i="6"/>
  <c r="E20" i="6"/>
  <c r="F94" i="6" s="1"/>
  <c r="J19" i="6"/>
  <c r="J17" i="6"/>
  <c r="E17" i="6"/>
  <c r="F116" i="6" s="1"/>
  <c r="J16" i="6"/>
  <c r="J14" i="6"/>
  <c r="J91" i="6"/>
  <c r="E7" i="6"/>
  <c r="E85" i="6"/>
  <c r="J39" i="5"/>
  <c r="J38" i="5"/>
  <c r="AY100" i="1" s="1"/>
  <c r="J37" i="5"/>
  <c r="AX100" i="1" s="1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F115" i="5"/>
  <c r="E113" i="5"/>
  <c r="F91" i="5"/>
  <c r="E89" i="5"/>
  <c r="J26" i="5"/>
  <c r="E26" i="5"/>
  <c r="J118" i="5" s="1"/>
  <c r="J25" i="5"/>
  <c r="J23" i="5"/>
  <c r="E23" i="5"/>
  <c r="J117" i="5" s="1"/>
  <c r="J22" i="5"/>
  <c r="J20" i="5"/>
  <c r="E20" i="5"/>
  <c r="F118" i="5" s="1"/>
  <c r="J19" i="5"/>
  <c r="J17" i="5"/>
  <c r="E17" i="5"/>
  <c r="F93" i="5" s="1"/>
  <c r="J16" i="5"/>
  <c r="J14" i="5"/>
  <c r="J91" i="5"/>
  <c r="E7" i="5"/>
  <c r="E85" i="5"/>
  <c r="J39" i="4"/>
  <c r="J38" i="4"/>
  <c r="AY98" i="1" s="1"/>
  <c r="J37" i="4"/>
  <c r="AX98" i="1" s="1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F115" i="4"/>
  <c r="E113" i="4"/>
  <c r="F91" i="4"/>
  <c r="E89" i="4"/>
  <c r="J26" i="4"/>
  <c r="E26" i="4"/>
  <c r="J118" i="4" s="1"/>
  <c r="J25" i="4"/>
  <c r="J23" i="4"/>
  <c r="E23" i="4"/>
  <c r="J93" i="4"/>
  <c r="J22" i="4"/>
  <c r="J20" i="4"/>
  <c r="E20" i="4"/>
  <c r="F118" i="4" s="1"/>
  <c r="J19" i="4"/>
  <c r="J17" i="4"/>
  <c r="E17" i="4"/>
  <c r="F93" i="4"/>
  <c r="J16" i="4"/>
  <c r="J14" i="4"/>
  <c r="J91" i="4" s="1"/>
  <c r="E7" i="4"/>
  <c r="E109" i="4"/>
  <c r="J39" i="3"/>
  <c r="J38" i="3"/>
  <c r="AY97" i="1"/>
  <c r="J37" i="3"/>
  <c r="AX97" i="1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4" i="3"/>
  <c r="E112" i="3"/>
  <c r="F91" i="3"/>
  <c r="E89" i="3"/>
  <c r="J26" i="3"/>
  <c r="E26" i="3"/>
  <c r="J117" i="3" s="1"/>
  <c r="J25" i="3"/>
  <c r="J23" i="3"/>
  <c r="E23" i="3"/>
  <c r="J116" i="3" s="1"/>
  <c r="J22" i="3"/>
  <c r="J20" i="3"/>
  <c r="E20" i="3"/>
  <c r="F94" i="3" s="1"/>
  <c r="J19" i="3"/>
  <c r="J17" i="3"/>
  <c r="E17" i="3"/>
  <c r="F116" i="3" s="1"/>
  <c r="J16" i="3"/>
  <c r="J14" i="3"/>
  <c r="J91" i="3"/>
  <c r="E7" i="3"/>
  <c r="E108" i="3"/>
  <c r="J39" i="2"/>
  <c r="J38" i="2"/>
  <c r="AY96" i="1" s="1"/>
  <c r="J37" i="2"/>
  <c r="AX96" i="1" s="1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5" i="2"/>
  <c r="E113" i="2"/>
  <c r="F91" i="2"/>
  <c r="E89" i="2"/>
  <c r="J26" i="2"/>
  <c r="E26" i="2"/>
  <c r="J118" i="2" s="1"/>
  <c r="J25" i="2"/>
  <c r="J23" i="2"/>
  <c r="E23" i="2"/>
  <c r="J117" i="2"/>
  <c r="J22" i="2"/>
  <c r="J20" i="2"/>
  <c r="E20" i="2"/>
  <c r="F118" i="2" s="1"/>
  <c r="J19" i="2"/>
  <c r="J17" i="2"/>
  <c r="E17" i="2"/>
  <c r="F117" i="2"/>
  <c r="J16" i="2"/>
  <c r="J14" i="2"/>
  <c r="J91" i="2" s="1"/>
  <c r="E7" i="2"/>
  <c r="E109" i="2" s="1"/>
  <c r="L90" i="1"/>
  <c r="AM90" i="1"/>
  <c r="AM89" i="1"/>
  <c r="L89" i="1"/>
  <c r="AM87" i="1"/>
  <c r="L87" i="1"/>
  <c r="L85" i="1"/>
  <c r="L84" i="1"/>
  <c r="BK149" i="2"/>
  <c r="BK146" i="2"/>
  <c r="BK142" i="2"/>
  <c r="J130" i="2"/>
  <c r="J151" i="2"/>
  <c r="BK147" i="2"/>
  <c r="J144" i="2"/>
  <c r="J136" i="2"/>
  <c r="J131" i="2"/>
  <c r="BK144" i="2"/>
  <c r="BK131" i="2"/>
  <c r="BK124" i="2"/>
  <c r="AS99" i="1"/>
  <c r="BK127" i="2"/>
  <c r="AS115" i="1"/>
  <c r="BK144" i="3"/>
  <c r="J129" i="3"/>
  <c r="BK151" i="3"/>
  <c r="BK130" i="3"/>
  <c r="J121" i="3"/>
  <c r="J136" i="3"/>
  <c r="J122" i="3"/>
  <c r="BK140" i="3"/>
  <c r="J154" i="4"/>
  <c r="BK151" i="4"/>
  <c r="BK144" i="4"/>
  <c r="BK125" i="4"/>
  <c r="J151" i="4"/>
  <c r="J144" i="4"/>
  <c r="J135" i="4"/>
  <c r="BK128" i="4"/>
  <c r="BK153" i="4"/>
  <c r="J147" i="4"/>
  <c r="J137" i="4"/>
  <c r="J132" i="4"/>
  <c r="BK124" i="4"/>
  <c r="BK143" i="4"/>
  <c r="BK135" i="4"/>
  <c r="J125" i="4"/>
  <c r="J134" i="5"/>
  <c r="J127" i="5"/>
  <c r="BK143" i="5"/>
  <c r="J136" i="5"/>
  <c r="J146" i="5"/>
  <c r="J137" i="5"/>
  <c r="J123" i="5"/>
  <c r="BK134" i="5"/>
  <c r="BK130" i="5"/>
  <c r="BK124" i="5"/>
  <c r="J146" i="6"/>
  <c r="BK138" i="6"/>
  <c r="J130" i="6"/>
  <c r="J151" i="6"/>
  <c r="BK129" i="6"/>
  <c r="J122" i="6"/>
  <c r="J145" i="6"/>
  <c r="J129" i="6"/>
  <c r="BK127" i="6"/>
  <c r="BK140" i="6"/>
  <c r="BK128" i="6"/>
  <c r="J153" i="7"/>
  <c r="J146" i="7"/>
  <c r="J142" i="7"/>
  <c r="J138" i="7"/>
  <c r="J135" i="7"/>
  <c r="J129" i="7"/>
  <c r="BK128" i="7"/>
  <c r="J127" i="7"/>
  <c r="J124" i="7"/>
  <c r="BK153" i="7"/>
  <c r="J150" i="7"/>
  <c r="J147" i="7"/>
  <c r="J145" i="7"/>
  <c r="BK142" i="7"/>
  <c r="BK141" i="7"/>
  <c r="BK134" i="7"/>
  <c r="J131" i="7"/>
  <c r="BK129" i="7"/>
  <c r="BK127" i="7"/>
  <c r="BK124" i="7"/>
  <c r="BK151" i="7"/>
  <c r="BK150" i="7"/>
  <c r="BK149" i="7"/>
  <c r="BK147" i="7"/>
  <c r="BK145" i="7"/>
  <c r="J143" i="7"/>
  <c r="BK138" i="7"/>
  <c r="J133" i="7"/>
  <c r="J125" i="7"/>
  <c r="BK145" i="8"/>
  <c r="BK136" i="8"/>
  <c r="J131" i="8"/>
  <c r="J146" i="8"/>
  <c r="J139" i="8"/>
  <c r="BK131" i="8"/>
  <c r="BK129" i="8"/>
  <c r="J128" i="8"/>
  <c r="BK142" i="8"/>
  <c r="J137" i="8"/>
  <c r="BK127" i="8"/>
  <c r="BK124" i="8"/>
  <c r="BK140" i="8"/>
  <c r="J134" i="8"/>
  <c r="BK125" i="8"/>
  <c r="J128" i="9"/>
  <c r="BK146" i="9"/>
  <c r="J138" i="9"/>
  <c r="J122" i="9"/>
  <c r="J144" i="9"/>
  <c r="BK136" i="9"/>
  <c r="BK128" i="9"/>
  <c r="J156" i="10"/>
  <c r="BK151" i="10"/>
  <c r="BK143" i="10"/>
  <c r="BK141" i="10"/>
  <c r="BK136" i="10"/>
  <c r="BK127" i="10"/>
  <c r="BK123" i="10"/>
  <c r="J154" i="10"/>
  <c r="BK135" i="10"/>
  <c r="J131" i="10"/>
  <c r="BK125" i="10"/>
  <c r="BK154" i="10"/>
  <c r="BK147" i="10"/>
  <c r="BK138" i="10"/>
  <c r="J133" i="10"/>
  <c r="J125" i="10"/>
  <c r="J123" i="10"/>
  <c r="J153" i="10"/>
  <c r="J150" i="10"/>
  <c r="BK145" i="10"/>
  <c r="J141" i="10"/>
  <c r="BK130" i="10"/>
  <c r="J127" i="10"/>
  <c r="J144" i="11"/>
  <c r="BK136" i="11"/>
  <c r="J145" i="11"/>
  <c r="BK142" i="11"/>
  <c r="BK139" i="11"/>
  <c r="J132" i="11"/>
  <c r="BK130" i="11"/>
  <c r="J129" i="11"/>
  <c r="BK126" i="11"/>
  <c r="BK123" i="11"/>
  <c r="BK133" i="11"/>
  <c r="BK145" i="11"/>
  <c r="J142" i="11"/>
  <c r="BK134" i="11"/>
  <c r="J127" i="11"/>
  <c r="J123" i="11"/>
  <c r="J138" i="12"/>
  <c r="BK128" i="12"/>
  <c r="J145" i="12"/>
  <c r="J136" i="12"/>
  <c r="J151" i="12"/>
  <c r="BK145" i="12"/>
  <c r="BK138" i="12"/>
  <c r="BK129" i="12"/>
  <c r="J122" i="12"/>
  <c r="J158" i="13"/>
  <c r="J155" i="13"/>
  <c r="J150" i="13"/>
  <c r="J148" i="13"/>
  <c r="J141" i="13"/>
  <c r="BK129" i="13"/>
  <c r="J157" i="13"/>
  <c r="BK154" i="13"/>
  <c r="BK151" i="13"/>
  <c r="BK143" i="13"/>
  <c r="BK136" i="13"/>
  <c r="BK133" i="13"/>
  <c r="BK158" i="13"/>
  <c r="BK157" i="13"/>
  <c r="BK150" i="13"/>
  <c r="J142" i="13"/>
  <c r="J138" i="13"/>
  <c r="BK134" i="13"/>
  <c r="BK131" i="13"/>
  <c r="BK127" i="13"/>
  <c r="BK124" i="13"/>
  <c r="J147" i="13"/>
  <c r="J139" i="13"/>
  <c r="J127" i="13"/>
  <c r="BK139" i="14"/>
  <c r="BK132" i="14"/>
  <c r="BK130" i="14"/>
  <c r="J127" i="14"/>
  <c r="BK124" i="14"/>
  <c r="BK146" i="14"/>
  <c r="J142" i="14"/>
  <c r="BK144" i="14"/>
  <c r="BK142" i="14"/>
  <c r="J139" i="14"/>
  <c r="J132" i="14"/>
  <c r="BK143" i="14"/>
  <c r="BK126" i="14"/>
  <c r="BK144" i="15"/>
  <c r="BK121" i="15"/>
  <c r="J140" i="15"/>
  <c r="J128" i="15"/>
  <c r="BK140" i="15"/>
  <c r="J121" i="15"/>
  <c r="BK130" i="15"/>
  <c r="J145" i="16"/>
  <c r="J138" i="16"/>
  <c r="BK133" i="16"/>
  <c r="BK124" i="16"/>
  <c r="J152" i="16"/>
  <c r="J144" i="16"/>
  <c r="BK137" i="16"/>
  <c r="J132" i="16"/>
  <c r="J129" i="16"/>
  <c r="BK150" i="16"/>
  <c r="J141" i="16"/>
  <c r="BK135" i="16"/>
  <c r="BK129" i="16"/>
  <c r="J156" i="16"/>
  <c r="J146" i="16"/>
  <c r="J124" i="18"/>
  <c r="BK123" i="18"/>
  <c r="J123" i="19"/>
  <c r="BK125" i="19"/>
  <c r="J125" i="20"/>
  <c r="BK124" i="21"/>
  <c r="J124" i="21"/>
  <c r="BK151" i="2"/>
  <c r="J147" i="2"/>
  <c r="BK136" i="2"/>
  <c r="J129" i="2"/>
  <c r="J150" i="2"/>
  <c r="J146" i="2"/>
  <c r="J143" i="2"/>
  <c r="J137" i="2"/>
  <c r="BK132" i="2"/>
  <c r="J149" i="2"/>
  <c r="J127" i="2"/>
  <c r="BK123" i="2"/>
  <c r="J139" i="2"/>
  <c r="J134" i="2"/>
  <c r="BK129" i="2"/>
  <c r="BK125" i="2"/>
  <c r="J153" i="3"/>
  <c r="J146" i="3"/>
  <c r="J130" i="3"/>
  <c r="BK154" i="3"/>
  <c r="J145" i="3"/>
  <c r="BK122" i="3"/>
  <c r="J152" i="3"/>
  <c r="BK121" i="3"/>
  <c r="BK154" i="4"/>
  <c r="J153" i="4"/>
  <c r="BK145" i="4"/>
  <c r="BK130" i="4"/>
  <c r="J152" i="4"/>
  <c r="BK148" i="4"/>
  <c r="J141" i="4"/>
  <c r="J134" i="4"/>
  <c r="J158" i="4"/>
  <c r="BK150" i="4"/>
  <c r="J139" i="4"/>
  <c r="BK134" i="4"/>
  <c r="BK129" i="4"/>
  <c r="J156" i="4"/>
  <c r="J136" i="4"/>
  <c r="J126" i="4"/>
  <c r="BK146" i="5"/>
  <c r="BK133" i="5"/>
  <c r="J130" i="5"/>
  <c r="BK145" i="5"/>
  <c r="BK139" i="5"/>
  <c r="BK128" i="5"/>
  <c r="J139" i="5"/>
  <c r="BK125" i="5"/>
  <c r="BK142" i="5"/>
  <c r="J131" i="5"/>
  <c r="J126" i="5"/>
  <c r="BK144" i="6"/>
  <c r="J138" i="6"/>
  <c r="J132" i="7"/>
  <c r="J123" i="7"/>
  <c r="J142" i="8"/>
  <c r="J132" i="8"/>
  <c r="J124" i="8"/>
  <c r="J143" i="8"/>
  <c r="BK134" i="8"/>
  <c r="J126" i="8"/>
  <c r="J130" i="8"/>
  <c r="BK126" i="8"/>
  <c r="J145" i="8"/>
  <c r="BK143" i="8"/>
  <c r="BK132" i="8"/>
  <c r="J146" i="9"/>
  <c r="BK130" i="9"/>
  <c r="BK127" i="9"/>
  <c r="BK121" i="9"/>
  <c r="BK144" i="9"/>
  <c r="J127" i="9"/>
  <c r="J145" i="9"/>
  <c r="BK138" i="9"/>
  <c r="J129" i="9"/>
  <c r="J121" i="9"/>
  <c r="J152" i="10"/>
  <c r="J149" i="10"/>
  <c r="J140" i="10"/>
  <c r="BK134" i="10"/>
  <c r="J126" i="10"/>
  <c r="J155" i="10"/>
  <c r="BK140" i="10"/>
  <c r="J136" i="10"/>
  <c r="BK132" i="10"/>
  <c r="BK126" i="10"/>
  <c r="BK155" i="10"/>
  <c r="J151" i="10"/>
  <c r="J145" i="10"/>
  <c r="J134" i="10"/>
  <c r="BK129" i="10"/>
  <c r="J159" i="10"/>
  <c r="BK152" i="10"/>
  <c r="J147" i="10"/>
  <c r="J142" i="10"/>
  <c r="BK137" i="10"/>
  <c r="BK124" i="10"/>
  <c r="BK140" i="11"/>
  <c r="J134" i="11"/>
  <c r="BK144" i="11"/>
  <c r="BK137" i="11"/>
  <c r="BK131" i="11"/>
  <c r="J130" i="11"/>
  <c r="BK127" i="11"/>
  <c r="J124" i="11"/>
  <c r="J128" i="11"/>
  <c r="BK124" i="11"/>
  <c r="BK151" i="12"/>
  <c r="J130" i="12"/>
  <c r="BK127" i="12"/>
  <c r="J144" i="12"/>
  <c r="BK130" i="12"/>
  <c r="BK140" i="12"/>
  <c r="BK144" i="12"/>
  <c r="J128" i="12"/>
  <c r="J121" i="12"/>
  <c r="BK156" i="13"/>
  <c r="J153" i="13"/>
  <c r="J149" i="13"/>
  <c r="BK142" i="13"/>
  <c r="J131" i="13"/>
  <c r="BK160" i="13"/>
  <c r="BK155" i="13"/>
  <c r="BK153" i="13"/>
  <c r="BK148" i="13"/>
  <c r="BK140" i="13"/>
  <c r="J135" i="13"/>
  <c r="BK130" i="13"/>
  <c r="J123" i="13"/>
  <c r="BK149" i="13"/>
  <c r="J143" i="13"/>
  <c r="J137" i="13"/>
  <c r="J133" i="13"/>
  <c r="J130" i="13"/>
  <c r="J126" i="13"/>
  <c r="J154" i="13"/>
  <c r="BK141" i="13"/>
  <c r="J134" i="13"/>
  <c r="BK123" i="13"/>
  <c r="BK136" i="14"/>
  <c r="J133" i="14"/>
  <c r="BK129" i="14"/>
  <c r="J126" i="14"/>
  <c r="J123" i="14"/>
  <c r="J144" i="14"/>
  <c r="J137" i="14"/>
  <c r="BK123" i="14"/>
  <c r="J143" i="14"/>
  <c r="BK137" i="14"/>
  <c r="BK133" i="14"/>
  <c r="BK145" i="14"/>
  <c r="BK127" i="14"/>
  <c r="J151" i="15"/>
  <c r="J130" i="15"/>
  <c r="BK151" i="15"/>
  <c r="J138" i="15"/>
  <c r="J127" i="15"/>
  <c r="BK127" i="15"/>
  <c r="BK138" i="15"/>
  <c r="J154" i="16"/>
  <c r="BK144" i="16"/>
  <c r="J136" i="16"/>
  <c r="BK131" i="16"/>
  <c r="BK123" i="16"/>
  <c r="J151" i="16"/>
  <c r="BK145" i="16"/>
  <c r="J135" i="16"/>
  <c r="J131" i="16"/>
  <c r="J124" i="16"/>
  <c r="BK149" i="16"/>
  <c r="J137" i="16"/>
  <c r="BK132" i="16"/>
  <c r="J126" i="16"/>
  <c r="J149" i="16"/>
  <c r="BK143" i="16"/>
  <c r="J123" i="17"/>
  <c r="BK124" i="17"/>
  <c r="J123" i="18"/>
  <c r="J125" i="19"/>
  <c r="BK123" i="19"/>
  <c r="BK125" i="20"/>
  <c r="BK150" i="2"/>
  <c r="BK143" i="2"/>
  <c r="J132" i="2"/>
  <c r="AS95" i="1"/>
  <c r="J140" i="2"/>
  <c r="J133" i="2"/>
  <c r="J124" i="2"/>
  <c r="BK140" i="2"/>
  <c r="J126" i="2"/>
  <c r="AS111" i="1"/>
  <c r="BK133" i="2"/>
  <c r="BK126" i="2"/>
  <c r="AS107" i="1"/>
  <c r="J138" i="3"/>
  <c r="J128" i="3"/>
  <c r="BK153" i="3"/>
  <c r="BK138" i="3"/>
  <c r="J127" i="3"/>
  <c r="J144" i="3"/>
  <c r="BK128" i="3"/>
  <c r="BK145" i="3"/>
  <c r="BK155" i="4"/>
  <c r="BK147" i="4"/>
  <c r="BK139" i="4"/>
  <c r="BK123" i="4"/>
  <c r="J150" i="4"/>
  <c r="J146" i="4"/>
  <c r="BK136" i="4"/>
  <c r="BK131" i="4"/>
  <c r="J155" i="4"/>
  <c r="BK146" i="4"/>
  <c r="J133" i="4"/>
  <c r="J128" i="4"/>
  <c r="BK158" i="4"/>
  <c r="BK137" i="4"/>
  <c r="J131" i="4"/>
  <c r="J123" i="4"/>
  <c r="BK136" i="5"/>
  <c r="BK131" i="5"/>
  <c r="BK144" i="5"/>
  <c r="BK137" i="5"/>
  <c r="BK127" i="5"/>
  <c r="J142" i="5"/>
  <c r="J124" i="5"/>
  <c r="BK140" i="5"/>
  <c r="BK129" i="5"/>
  <c r="J125" i="5"/>
  <c r="J144" i="6"/>
  <c r="BK122" i="6"/>
  <c r="BK121" i="6"/>
  <c r="J140" i="6"/>
  <c r="BK136" i="6"/>
  <c r="J127" i="6"/>
  <c r="BK146" i="6"/>
  <c r="BK130" i="6"/>
  <c r="J128" i="6"/>
  <c r="BK151" i="6"/>
  <c r="J136" i="6"/>
  <c r="J121" i="6"/>
  <c r="J149" i="7"/>
  <c r="J148" i="7"/>
  <c r="BK144" i="7"/>
  <c r="J140" i="7"/>
  <c r="J136" i="7"/>
  <c r="BK133" i="7"/>
  <c r="BK131" i="7"/>
  <c r="BK125" i="7"/>
  <c r="BK123" i="7"/>
  <c r="J151" i="7"/>
  <c r="BK148" i="7"/>
  <c r="BK143" i="7"/>
  <c r="BK140" i="7"/>
  <c r="BK136" i="7"/>
  <c r="BK132" i="7"/>
  <c r="J130" i="7"/>
  <c r="J128" i="7"/>
  <c r="BK146" i="7"/>
  <c r="J144" i="7"/>
  <c r="J141" i="7"/>
  <c r="BK135" i="7"/>
  <c r="J134" i="7"/>
  <c r="BK130" i="7"/>
  <c r="BK146" i="8"/>
  <c r="BK137" i="8"/>
  <c r="BK133" i="8"/>
  <c r="BK128" i="8"/>
  <c r="J144" i="8"/>
  <c r="J136" i="8"/>
  <c r="J133" i="8"/>
  <c r="BK130" i="8"/>
  <c r="J123" i="8"/>
  <c r="J140" i="8"/>
  <c r="J129" i="8"/>
  <c r="J125" i="8"/>
  <c r="BK144" i="8"/>
  <c r="BK139" i="8"/>
  <c r="J127" i="8"/>
  <c r="BK123" i="8"/>
  <c r="BK151" i="9"/>
  <c r="BK140" i="9"/>
  <c r="BK129" i="9"/>
  <c r="BK122" i="9"/>
  <c r="BK145" i="9"/>
  <c r="J136" i="9"/>
  <c r="J151" i="9"/>
  <c r="J140" i="9"/>
  <c r="J130" i="9"/>
  <c r="J157" i="10"/>
  <c r="BK153" i="10"/>
  <c r="BK150" i="10"/>
  <c r="BK142" i="10"/>
  <c r="J139" i="10"/>
  <c r="J132" i="10"/>
  <c r="BK156" i="10"/>
  <c r="BK149" i="10"/>
  <c r="J137" i="10"/>
  <c r="BK133" i="10"/>
  <c r="J130" i="10"/>
  <c r="BK159" i="10"/>
  <c r="J148" i="10"/>
  <c r="BK139" i="10"/>
  <c r="J135" i="10"/>
  <c r="BK131" i="10"/>
  <c r="J124" i="10"/>
  <c r="BK157" i="10"/>
  <c r="BK148" i="10"/>
  <c r="J143" i="10"/>
  <c r="J138" i="10"/>
  <c r="J129" i="10"/>
  <c r="J146" i="11"/>
  <c r="J139" i="11"/>
  <c r="J133" i="11"/>
  <c r="BK143" i="11"/>
  <c r="J140" i="11"/>
  <c r="J136" i="11"/>
  <c r="J131" i="11"/>
  <c r="BK129" i="11"/>
  <c r="BK128" i="11"/>
  <c r="BK125" i="11"/>
  <c r="BK146" i="11"/>
  <c r="J125" i="11"/>
  <c r="J143" i="11"/>
  <c r="J137" i="11"/>
  <c r="BK132" i="11"/>
  <c r="J126" i="11"/>
  <c r="BK136" i="12"/>
  <c r="J129" i="12"/>
  <c r="J146" i="12"/>
  <c r="J140" i="12"/>
  <c r="BK121" i="12"/>
  <c r="BK146" i="12"/>
  <c r="BK122" i="12"/>
  <c r="J127" i="12"/>
  <c r="J160" i="13"/>
  <c r="J152" i="13"/>
  <c r="J151" i="13"/>
  <c r="J145" i="13"/>
  <c r="J136" i="13"/>
  <c r="J124" i="13"/>
  <c r="J156" i="13"/>
  <c r="BK152" i="13"/>
  <c r="BK147" i="13"/>
  <c r="BK138" i="13"/>
  <c r="J132" i="13"/>
  <c r="BK126" i="13"/>
  <c r="BK145" i="13"/>
  <c r="BK139" i="13"/>
  <c r="BK135" i="13"/>
  <c r="BK132" i="13"/>
  <c r="J129" i="13"/>
  <c r="J125" i="13"/>
  <c r="J140" i="13"/>
  <c r="BK137" i="13"/>
  <c r="BK125" i="13"/>
  <c r="J140" i="14"/>
  <c r="J134" i="14"/>
  <c r="BK131" i="14"/>
  <c r="BK128" i="14"/>
  <c r="J125" i="14"/>
  <c r="J129" i="14"/>
  <c r="J145" i="14"/>
  <c r="BK140" i="14"/>
  <c r="BK134" i="14"/>
  <c r="J130" i="14"/>
  <c r="J131" i="14"/>
  <c r="J124" i="14"/>
  <c r="J145" i="15"/>
  <c r="BK128" i="15"/>
  <c r="BK145" i="15"/>
  <c r="J136" i="15"/>
  <c r="J122" i="15"/>
  <c r="BK122" i="15"/>
  <c r="BK136" i="15"/>
  <c r="BK151" i="16"/>
  <c r="BK139" i="16"/>
  <c r="BK128" i="16"/>
  <c r="BK154" i="16"/>
  <c r="BK148" i="16"/>
  <c r="BK138" i="16"/>
  <c r="J134" i="16"/>
  <c r="BK126" i="16"/>
  <c r="J153" i="16"/>
  <c r="J148" i="16"/>
  <c r="J139" i="16"/>
  <c r="J130" i="16"/>
  <c r="J123" i="16"/>
  <c r="J147" i="16"/>
  <c r="J124" i="17"/>
  <c r="BK123" i="17"/>
  <c r="BK125" i="18"/>
  <c r="J124" i="19"/>
  <c r="J124" i="20"/>
  <c r="BK124" i="20"/>
  <c r="J125" i="21"/>
  <c r="J123" i="21"/>
  <c r="BK148" i="2"/>
  <c r="J145" i="2"/>
  <c r="BK137" i="2"/>
  <c r="J128" i="2"/>
  <c r="J148" i="2"/>
  <c r="BK145" i="2"/>
  <c r="J142" i="2"/>
  <c r="BK134" i="2"/>
  <c r="BK130" i="2"/>
  <c r="BK139" i="2"/>
  <c r="J125" i="2"/>
  <c r="AS103" i="1"/>
  <c r="BK128" i="2"/>
  <c r="J123" i="2"/>
  <c r="J151" i="3"/>
  <c r="J140" i="3"/>
  <c r="BK127" i="3"/>
  <c r="BK146" i="3"/>
  <c r="BK136" i="3"/>
  <c r="J154" i="3"/>
  <c r="BK129" i="3"/>
  <c r="BK152" i="3"/>
  <c r="BK156" i="4"/>
  <c r="J148" i="4"/>
  <c r="J143" i="4"/>
  <c r="J129" i="4"/>
  <c r="J149" i="4"/>
  <c r="J145" i="4"/>
  <c r="J138" i="4"/>
  <c r="BK133" i="4"/>
  <c r="J124" i="4"/>
  <c r="BK149" i="4"/>
  <c r="BK138" i="4"/>
  <c r="J130" i="4"/>
  <c r="BK126" i="4"/>
  <c r="BK152" i="4"/>
  <c r="BK141" i="4"/>
  <c r="BK132" i="4"/>
  <c r="J143" i="5"/>
  <c r="BK132" i="5"/>
  <c r="BK126" i="5"/>
  <c r="J140" i="5"/>
  <c r="J132" i="5"/>
  <c r="J144" i="5"/>
  <c r="J129" i="5"/>
  <c r="J145" i="5"/>
  <c r="J133" i="5"/>
  <c r="J128" i="5"/>
  <c r="BK123" i="5"/>
  <c r="BK145" i="6"/>
  <c r="J128" i="14"/>
  <c r="J136" i="14"/>
  <c r="J146" i="14"/>
  <c r="BK125" i="14"/>
  <c r="J146" i="15"/>
  <c r="BK146" i="15"/>
  <c r="J129" i="15"/>
  <c r="BK129" i="15"/>
  <c r="J144" i="15"/>
  <c r="BK156" i="16"/>
  <c r="BK141" i="16"/>
  <c r="BK134" i="16"/>
  <c r="BK125" i="16"/>
  <c r="BK153" i="16"/>
  <c r="BK147" i="16"/>
  <c r="J143" i="16"/>
  <c r="BK136" i="16"/>
  <c r="BK130" i="16"/>
  <c r="J125" i="16"/>
  <c r="BK152" i="16"/>
  <c r="BK146" i="16"/>
  <c r="J133" i="16"/>
  <c r="J128" i="16"/>
  <c r="J150" i="16"/>
  <c r="J125" i="17"/>
  <c r="BK125" i="17"/>
  <c r="J125" i="18"/>
  <c r="BK124" i="18"/>
  <c r="BK124" i="19"/>
  <c r="J123" i="20"/>
  <c r="BK123" i="20"/>
  <c r="BK125" i="21"/>
  <c r="BK123" i="21"/>
  <c r="R122" i="2" l="1"/>
  <c r="R121" i="2" s="1"/>
  <c r="BK120" i="3"/>
  <c r="J120" i="3" s="1"/>
  <c r="R120" i="6"/>
  <c r="R122" i="7"/>
  <c r="R121" i="7"/>
  <c r="P122" i="8"/>
  <c r="P121" i="8" s="1"/>
  <c r="AU104" i="1" s="1"/>
  <c r="BK120" i="9"/>
  <c r="J120" i="9" s="1"/>
  <c r="R122" i="10"/>
  <c r="R121" i="10"/>
  <c r="P122" i="11"/>
  <c r="P121" i="11" s="1"/>
  <c r="AU108" i="1" s="1"/>
  <c r="BK120" i="12"/>
  <c r="J120" i="12" s="1"/>
  <c r="P122" i="13"/>
  <c r="P121" i="13" s="1"/>
  <c r="AU110" i="1" s="1"/>
  <c r="T122" i="14"/>
  <c r="T121" i="14" s="1"/>
  <c r="R120" i="15"/>
  <c r="T122" i="16"/>
  <c r="T121" i="16" s="1"/>
  <c r="R122" i="17"/>
  <c r="R121" i="17" s="1"/>
  <c r="T122" i="18"/>
  <c r="T121" i="18" s="1"/>
  <c r="BK122" i="19"/>
  <c r="J122" i="19" s="1"/>
  <c r="J99" i="19" s="1"/>
  <c r="T122" i="20"/>
  <c r="T121" i="20"/>
  <c r="P122" i="2"/>
  <c r="P121" i="2"/>
  <c r="AU96" i="1" s="1"/>
  <c r="P120" i="3"/>
  <c r="AU97" i="1" s="1"/>
  <c r="P122" i="4"/>
  <c r="P121" i="4" s="1"/>
  <c r="AU98" i="1" s="1"/>
  <c r="P122" i="5"/>
  <c r="P121" i="5"/>
  <c r="AU100" i="1" s="1"/>
  <c r="T120" i="6"/>
  <c r="T122" i="7"/>
  <c r="T121" i="7"/>
  <c r="BK122" i="8"/>
  <c r="J122" i="8"/>
  <c r="J99" i="8"/>
  <c r="P120" i="9"/>
  <c r="AU105" i="1" s="1"/>
  <c r="BK122" i="10"/>
  <c r="J122" i="10" s="1"/>
  <c r="J99" i="10" s="1"/>
  <c r="BK122" i="11"/>
  <c r="J122" i="11"/>
  <c r="J99" i="11"/>
  <c r="R120" i="12"/>
  <c r="R122" i="13"/>
  <c r="R121" i="13" s="1"/>
  <c r="P122" i="14"/>
  <c r="P121" i="14"/>
  <c r="AU112" i="1" s="1"/>
  <c r="T120" i="15"/>
  <c r="R122" i="16"/>
  <c r="R121" i="16"/>
  <c r="BK122" i="17"/>
  <c r="J122" i="17" s="1"/>
  <c r="J99" i="17" s="1"/>
  <c r="BK122" i="18"/>
  <c r="J122" i="18" s="1"/>
  <c r="J99" i="18" s="1"/>
  <c r="R122" i="19"/>
  <c r="R121" i="19"/>
  <c r="P122" i="20"/>
  <c r="P121" i="20" s="1"/>
  <c r="AU119" i="1" s="1"/>
  <c r="P122" i="21"/>
  <c r="P121" i="21" s="1"/>
  <c r="AU120" i="1" s="1"/>
  <c r="BK122" i="2"/>
  <c r="BK121" i="2"/>
  <c r="J121" i="2" s="1"/>
  <c r="R120" i="3"/>
  <c r="BK122" i="4"/>
  <c r="J122" i="4"/>
  <c r="J99" i="4" s="1"/>
  <c r="T122" i="4"/>
  <c r="T121" i="4"/>
  <c r="R122" i="5"/>
  <c r="R121" i="5" s="1"/>
  <c r="BK120" i="6"/>
  <c r="J120" i="6" s="1"/>
  <c r="P122" i="7"/>
  <c r="P121" i="7"/>
  <c r="AU102" i="1"/>
  <c r="R122" i="8"/>
  <c r="R121" i="8" s="1"/>
  <c r="T120" i="9"/>
  <c r="P122" i="10"/>
  <c r="P121" i="10"/>
  <c r="AU106" i="1" s="1"/>
  <c r="R122" i="11"/>
  <c r="R121" i="11"/>
  <c r="T120" i="12"/>
  <c r="T122" i="13"/>
  <c r="T121" i="13" s="1"/>
  <c r="R122" i="14"/>
  <c r="R121" i="14"/>
  <c r="P120" i="15"/>
  <c r="AU113" i="1"/>
  <c r="P122" i="16"/>
  <c r="P121" i="16"/>
  <c r="AU114" i="1" s="1"/>
  <c r="P122" i="17"/>
  <c r="P121" i="17" s="1"/>
  <c r="AU116" i="1" s="1"/>
  <c r="P122" i="18"/>
  <c r="P121" i="18"/>
  <c r="AU117" i="1"/>
  <c r="P122" i="19"/>
  <c r="P121" i="19" s="1"/>
  <c r="AU118" i="1" s="1"/>
  <c r="R122" i="20"/>
  <c r="R121" i="20"/>
  <c r="R122" i="21"/>
  <c r="R121" i="21"/>
  <c r="T122" i="2"/>
  <c r="T121" i="2"/>
  <c r="T120" i="3"/>
  <c r="R122" i="4"/>
  <c r="R121" i="4" s="1"/>
  <c r="BK122" i="5"/>
  <c r="J122" i="5" s="1"/>
  <c r="J99" i="5" s="1"/>
  <c r="T122" i="5"/>
  <c r="T121" i="5"/>
  <c r="P120" i="6"/>
  <c r="AU101" i="1" s="1"/>
  <c r="BK122" i="7"/>
  <c r="J122" i="7"/>
  <c r="J99" i="7" s="1"/>
  <c r="T122" i="8"/>
  <c r="T121" i="8"/>
  <c r="R120" i="9"/>
  <c r="T122" i="10"/>
  <c r="T121" i="10" s="1"/>
  <c r="T122" i="11"/>
  <c r="T121" i="11"/>
  <c r="P120" i="12"/>
  <c r="AU109" i="1"/>
  <c r="BK122" i="13"/>
  <c r="J122" i="13"/>
  <c r="J99" i="13" s="1"/>
  <c r="BK122" i="14"/>
  <c r="J122" i="14" s="1"/>
  <c r="J99" i="14" s="1"/>
  <c r="BK120" i="15"/>
  <c r="J120" i="15" s="1"/>
  <c r="BK122" i="16"/>
  <c r="J122" i="16"/>
  <c r="J99" i="16" s="1"/>
  <c r="T122" i="17"/>
  <c r="T121" i="17" s="1"/>
  <c r="R122" i="18"/>
  <c r="R121" i="18" s="1"/>
  <c r="T122" i="19"/>
  <c r="T121" i="19"/>
  <c r="BK122" i="20"/>
  <c r="J122" i="20" s="1"/>
  <c r="J99" i="20" s="1"/>
  <c r="BK122" i="21"/>
  <c r="J122" i="21" s="1"/>
  <c r="J99" i="21" s="1"/>
  <c r="T122" i="21"/>
  <c r="T121" i="21"/>
  <c r="J118" i="21"/>
  <c r="E85" i="21"/>
  <c r="F93" i="21"/>
  <c r="J115" i="21"/>
  <c r="BE124" i="21"/>
  <c r="J93" i="21"/>
  <c r="BE123" i="21"/>
  <c r="BE125" i="21"/>
  <c r="F94" i="21"/>
  <c r="J91" i="20"/>
  <c r="F94" i="20"/>
  <c r="J93" i="20"/>
  <c r="J94" i="20"/>
  <c r="F117" i="20"/>
  <c r="BE123" i="20"/>
  <c r="E109" i="20"/>
  <c r="BE124" i="20"/>
  <c r="BE125" i="20"/>
  <c r="J94" i="19"/>
  <c r="BE123" i="19"/>
  <c r="BE124" i="19"/>
  <c r="E85" i="19"/>
  <c r="F93" i="19"/>
  <c r="F94" i="19"/>
  <c r="J117" i="19"/>
  <c r="BE125" i="19"/>
  <c r="J115" i="19"/>
  <c r="F94" i="18"/>
  <c r="E85" i="18"/>
  <c r="J91" i="18"/>
  <c r="BE123" i="18"/>
  <c r="BE124" i="18"/>
  <c r="F93" i="18"/>
  <c r="J94" i="18"/>
  <c r="J117" i="18"/>
  <c r="BE125" i="18"/>
  <c r="E85" i="17"/>
  <c r="J91" i="17"/>
  <c r="F94" i="17"/>
  <c r="J117" i="17"/>
  <c r="J94" i="17"/>
  <c r="F117" i="17"/>
  <c r="BE125" i="17"/>
  <c r="BE123" i="17"/>
  <c r="BE124" i="17"/>
  <c r="BE151" i="16"/>
  <c r="BE153" i="16"/>
  <c r="J94" i="16"/>
  <c r="J115" i="16"/>
  <c r="F118" i="16"/>
  <c r="BE128" i="16"/>
  <c r="BE131" i="16"/>
  <c r="BE134" i="16"/>
  <c r="BE141" i="16"/>
  <c r="BE143" i="16"/>
  <c r="BE144" i="16"/>
  <c r="BE145" i="16"/>
  <c r="BE147" i="16"/>
  <c r="BE150" i="16"/>
  <c r="BE154" i="16"/>
  <c r="E85" i="16"/>
  <c r="F93" i="16"/>
  <c r="J117" i="16"/>
  <c r="BE123" i="16"/>
  <c r="BE125" i="16"/>
  <c r="BE129" i="16"/>
  <c r="BE130" i="16"/>
  <c r="BE135" i="16"/>
  <c r="BE139" i="16"/>
  <c r="BE146" i="16"/>
  <c r="BE124" i="16"/>
  <c r="BE126" i="16"/>
  <c r="BE132" i="16"/>
  <c r="BE133" i="16"/>
  <c r="BE136" i="16"/>
  <c r="BE137" i="16"/>
  <c r="BE138" i="16"/>
  <c r="BE148" i="16"/>
  <c r="BE149" i="16"/>
  <c r="BE152" i="16"/>
  <c r="BE156" i="16"/>
  <c r="J93" i="15"/>
  <c r="J117" i="15"/>
  <c r="BE121" i="15"/>
  <c r="BE122" i="15"/>
  <c r="BE128" i="15"/>
  <c r="BE140" i="15"/>
  <c r="BE151" i="15"/>
  <c r="E85" i="15"/>
  <c r="J91" i="15"/>
  <c r="F116" i="15"/>
  <c r="BE146" i="15"/>
  <c r="F94" i="15"/>
  <c r="BE127" i="15"/>
  <c r="BE144" i="15"/>
  <c r="BE145" i="15"/>
  <c r="BE129" i="15"/>
  <c r="BE130" i="15"/>
  <c r="BE136" i="15"/>
  <c r="BE138" i="15"/>
  <c r="E85" i="14"/>
  <c r="J93" i="14"/>
  <c r="J118" i="14"/>
  <c r="BE129" i="14"/>
  <c r="BE131" i="14"/>
  <c r="BE133" i="14"/>
  <c r="BE134" i="14"/>
  <c r="BE136" i="14"/>
  <c r="BE140" i="14"/>
  <c r="F93" i="14"/>
  <c r="F118" i="14"/>
  <c r="BE123" i="14"/>
  <c r="BE126" i="14"/>
  <c r="BE127" i="14"/>
  <c r="BE144" i="14"/>
  <c r="BE145" i="14"/>
  <c r="J91" i="14"/>
  <c r="BE128" i="14"/>
  <c r="BE130" i="14"/>
  <c r="BE132" i="14"/>
  <c r="BE137" i="14"/>
  <c r="BE139" i="14"/>
  <c r="BE142" i="14"/>
  <c r="BE124" i="14"/>
  <c r="BE125" i="14"/>
  <c r="BE143" i="14"/>
  <c r="BE146" i="14"/>
  <c r="F94" i="13"/>
  <c r="BE124" i="13"/>
  <c r="BE125" i="13"/>
  <c r="BE126" i="13"/>
  <c r="BE130" i="13"/>
  <c r="BE131" i="13"/>
  <c r="BE132" i="13"/>
  <c r="BE134" i="13"/>
  <c r="BE135" i="13"/>
  <c r="BE142" i="13"/>
  <c r="BE143" i="13"/>
  <c r="BE145" i="13"/>
  <c r="BE149" i="13"/>
  <c r="BE151" i="13"/>
  <c r="BE153" i="13"/>
  <c r="J93" i="13"/>
  <c r="F117" i="13"/>
  <c r="BE139" i="13"/>
  <c r="BE141" i="13"/>
  <c r="BE152" i="13"/>
  <c r="BE154" i="13"/>
  <c r="BE157" i="13"/>
  <c r="BE158" i="13"/>
  <c r="J91" i="13"/>
  <c r="J94" i="13"/>
  <c r="BE123" i="13"/>
  <c r="BE127" i="13"/>
  <c r="BE129" i="13"/>
  <c r="BE133" i="13"/>
  <c r="BE136" i="13"/>
  <c r="BE140" i="13"/>
  <c r="BE148" i="13"/>
  <c r="BE150" i="13"/>
  <c r="BE155" i="13"/>
  <c r="BE156" i="13"/>
  <c r="BE160" i="13"/>
  <c r="E85" i="13"/>
  <c r="BE137" i="13"/>
  <c r="BE138" i="13"/>
  <c r="BE147" i="13"/>
  <c r="E108" i="12"/>
  <c r="F116" i="12"/>
  <c r="BE130" i="12"/>
  <c r="BE136" i="12"/>
  <c r="BE138" i="12"/>
  <c r="J91" i="12"/>
  <c r="F94" i="12"/>
  <c r="BE121" i="12"/>
  <c r="BE127" i="12"/>
  <c r="BE129" i="12"/>
  <c r="BE140" i="12"/>
  <c r="BE151" i="12"/>
  <c r="J94" i="12"/>
  <c r="BE122" i="12"/>
  <c r="BE128" i="12"/>
  <c r="BE145" i="12"/>
  <c r="BE146" i="12"/>
  <c r="J93" i="12"/>
  <c r="BE144" i="12"/>
  <c r="J93" i="11"/>
  <c r="J94" i="11"/>
  <c r="BE127" i="11"/>
  <c r="BE137" i="11"/>
  <c r="BE143" i="11"/>
  <c r="BK121" i="10"/>
  <c r="J121" i="10" s="1"/>
  <c r="J32" i="10" s="1"/>
  <c r="J91" i="11"/>
  <c r="F94" i="11"/>
  <c r="E109" i="11"/>
  <c r="BE123" i="11"/>
  <c r="BE124" i="11"/>
  <c r="BE134" i="11"/>
  <c r="BE144" i="11"/>
  <c r="F93" i="11"/>
  <c r="BE125" i="11"/>
  <c r="BE126" i="11"/>
  <c r="BE128" i="11"/>
  <c r="BE129" i="11"/>
  <c r="BE130" i="11"/>
  <c r="BE131" i="11"/>
  <c r="BE132" i="11"/>
  <c r="BE136" i="11"/>
  <c r="BE140" i="11"/>
  <c r="BE145" i="11"/>
  <c r="BE146" i="11"/>
  <c r="BE133" i="11"/>
  <c r="BE139" i="11"/>
  <c r="BE142" i="11"/>
  <c r="F94" i="10"/>
  <c r="BE125" i="10"/>
  <c r="BE131" i="10"/>
  <c r="BE132" i="10"/>
  <c r="BE133" i="10"/>
  <c r="BE135" i="10"/>
  <c r="BE139" i="10"/>
  <c r="BE153" i="10"/>
  <c r="BE154" i="10"/>
  <c r="BE155" i="10"/>
  <c r="BE159" i="10"/>
  <c r="J93" i="10"/>
  <c r="E109" i="10"/>
  <c r="J115" i="10"/>
  <c r="BE126" i="10"/>
  <c r="BE127" i="10"/>
  <c r="BE129" i="10"/>
  <c r="BE136" i="10"/>
  <c r="BE138" i="10"/>
  <c r="BE141" i="10"/>
  <c r="BE148" i="10"/>
  <c r="BE149" i="10"/>
  <c r="J94" i="10"/>
  <c r="BE123" i="10"/>
  <c r="BE134" i="10"/>
  <c r="BE140" i="10"/>
  <c r="BE142" i="10"/>
  <c r="BE145" i="10"/>
  <c r="BE150" i="10"/>
  <c r="BE151" i="10"/>
  <c r="BE152" i="10"/>
  <c r="BE156" i="10"/>
  <c r="F93" i="10"/>
  <c r="BE124" i="10"/>
  <c r="BE130" i="10"/>
  <c r="BE137" i="10"/>
  <c r="BE143" i="10"/>
  <c r="BE147" i="10"/>
  <c r="BE157" i="10"/>
  <c r="BK121" i="8"/>
  <c r="J121" i="8"/>
  <c r="J93" i="9"/>
  <c r="E108" i="9"/>
  <c r="F116" i="9"/>
  <c r="BE121" i="9"/>
  <c r="BE128" i="9"/>
  <c r="BE130" i="9"/>
  <c r="BE140" i="9"/>
  <c r="BE145" i="9"/>
  <c r="BE146" i="9"/>
  <c r="J91" i="9"/>
  <c r="F94" i="9"/>
  <c r="J117" i="9"/>
  <c r="BE138" i="9"/>
  <c r="BE144" i="9"/>
  <c r="BE151" i="9"/>
  <c r="BE122" i="9"/>
  <c r="BE127" i="9"/>
  <c r="BE129" i="9"/>
  <c r="BE136" i="9"/>
  <c r="E109" i="8"/>
  <c r="F118" i="8"/>
  <c r="BE127" i="8"/>
  <c r="BE128" i="8"/>
  <c r="BE129" i="8"/>
  <c r="BE130" i="8"/>
  <c r="BE132" i="8"/>
  <c r="BE146" i="8"/>
  <c r="F93" i="8"/>
  <c r="J94" i="8"/>
  <c r="BE133" i="8"/>
  <c r="BE137" i="8"/>
  <c r="BE145" i="8"/>
  <c r="J91" i="8"/>
  <c r="J117" i="8"/>
  <c r="BE123" i="8"/>
  <c r="BE125" i="8"/>
  <c r="BE126" i="8"/>
  <c r="BE136" i="8"/>
  <c r="BE124" i="8"/>
  <c r="BE131" i="8"/>
  <c r="BE134" i="8"/>
  <c r="BE139" i="8"/>
  <c r="BE140" i="8"/>
  <c r="BE142" i="8"/>
  <c r="BE143" i="8"/>
  <c r="BE144" i="8"/>
  <c r="E85" i="7"/>
  <c r="J91" i="7"/>
  <c r="J93" i="7"/>
  <c r="J94" i="7"/>
  <c r="BE132" i="7"/>
  <c r="BE134" i="7"/>
  <c r="BE136" i="7"/>
  <c r="BE144" i="7"/>
  <c r="BE145" i="7"/>
  <c r="BE146" i="7"/>
  <c r="BE149" i="7"/>
  <c r="BE151" i="7"/>
  <c r="F93" i="7"/>
  <c r="BE127" i="7"/>
  <c r="BE128" i="7"/>
  <c r="BE129" i="7"/>
  <c r="BE131" i="7"/>
  <c r="BE133" i="7"/>
  <c r="BE135" i="7"/>
  <c r="BE138" i="7"/>
  <c r="BE140" i="7"/>
  <c r="BE142" i="7"/>
  <c r="BE147" i="7"/>
  <c r="BE148" i="7"/>
  <c r="F94" i="7"/>
  <c r="BE123" i="7"/>
  <c r="BE124" i="7"/>
  <c r="BE125" i="7"/>
  <c r="BE130" i="7"/>
  <c r="BE141" i="7"/>
  <c r="BE143" i="7"/>
  <c r="BE150" i="7"/>
  <c r="BE153" i="7"/>
  <c r="J93" i="6"/>
  <c r="E108" i="6"/>
  <c r="J114" i="6"/>
  <c r="BE122" i="6"/>
  <c r="BE129" i="6"/>
  <c r="F93" i="6"/>
  <c r="J94" i="6"/>
  <c r="F117" i="6"/>
  <c r="BE121" i="6"/>
  <c r="BE136" i="6"/>
  <c r="BE138" i="6"/>
  <c r="BE140" i="6"/>
  <c r="BE146" i="6"/>
  <c r="BE151" i="6"/>
  <c r="BE127" i="6"/>
  <c r="BE128" i="6"/>
  <c r="BE144" i="6"/>
  <c r="BE145" i="6"/>
  <c r="BE130" i="6"/>
  <c r="F94" i="5"/>
  <c r="E109" i="5"/>
  <c r="F117" i="5"/>
  <c r="BE126" i="5"/>
  <c r="BE137" i="5"/>
  <c r="BE145" i="5"/>
  <c r="J93" i="5"/>
  <c r="J94" i="5"/>
  <c r="J115" i="5"/>
  <c r="BE127" i="5"/>
  <c r="BE129" i="5"/>
  <c r="BE134" i="5"/>
  <c r="BE136" i="5"/>
  <c r="BE139" i="5"/>
  <c r="BE143" i="5"/>
  <c r="BE124" i="5"/>
  <c r="BE125" i="5"/>
  <c r="BE130" i="5"/>
  <c r="BE131" i="5"/>
  <c r="BE132" i="5"/>
  <c r="BE133" i="5"/>
  <c r="BE140" i="5"/>
  <c r="BE142" i="5"/>
  <c r="BE146" i="5"/>
  <c r="BE123" i="5"/>
  <c r="BE128" i="5"/>
  <c r="BE144" i="5"/>
  <c r="J94" i="4"/>
  <c r="J115" i="4"/>
  <c r="BE126" i="4"/>
  <c r="BE131" i="4"/>
  <c r="BE133" i="4"/>
  <c r="BE145" i="4"/>
  <c r="F94" i="4"/>
  <c r="J117" i="4"/>
  <c r="BE123" i="4"/>
  <c r="BE124" i="4"/>
  <c r="BE130" i="4"/>
  <c r="BE132" i="4"/>
  <c r="BE135" i="4"/>
  <c r="BE139" i="4"/>
  <c r="BE143" i="4"/>
  <c r="BE144" i="4"/>
  <c r="BE148" i="4"/>
  <c r="BE153" i="4"/>
  <c r="BE155" i="4"/>
  <c r="BE156" i="4"/>
  <c r="F117" i="4"/>
  <c r="BE128" i="4"/>
  <c r="BE137" i="4"/>
  <c r="BE138" i="4"/>
  <c r="BE141" i="4"/>
  <c r="BE146" i="4"/>
  <c r="BE147" i="4"/>
  <c r="BE151" i="4"/>
  <c r="BE154" i="4"/>
  <c r="E85" i="4"/>
  <c r="BE125" i="4"/>
  <c r="BE129" i="4"/>
  <c r="BE134" i="4"/>
  <c r="BE136" i="4"/>
  <c r="BE149" i="4"/>
  <c r="BE150" i="4"/>
  <c r="BE152" i="4"/>
  <c r="BE158" i="4"/>
  <c r="J122" i="2"/>
  <c r="J99" i="2" s="1"/>
  <c r="J94" i="3"/>
  <c r="F117" i="3"/>
  <c r="BE122" i="3"/>
  <c r="BE129" i="3"/>
  <c r="BE130" i="3"/>
  <c r="BE136" i="3"/>
  <c r="BE152" i="3"/>
  <c r="BE153" i="3"/>
  <c r="E85" i="3"/>
  <c r="J93" i="3"/>
  <c r="J114" i="3"/>
  <c r="BE138" i="3"/>
  <c r="BE144" i="3"/>
  <c r="BE145" i="3"/>
  <c r="BE146" i="3"/>
  <c r="F93" i="3"/>
  <c r="BE127" i="3"/>
  <c r="BE128" i="3"/>
  <c r="BE140" i="3"/>
  <c r="BE154" i="3"/>
  <c r="BE121" i="3"/>
  <c r="BE151" i="3"/>
  <c r="E85" i="2"/>
  <c r="F93" i="2"/>
  <c r="F94" i="2"/>
  <c r="J115" i="2"/>
  <c r="BE131" i="2"/>
  <c r="BE127" i="2"/>
  <c r="BE128" i="2"/>
  <c r="BE136" i="2"/>
  <c r="BE137" i="2"/>
  <c r="BE143" i="2"/>
  <c r="BE146" i="2"/>
  <c r="J94" i="2"/>
  <c r="BE124" i="2"/>
  <c r="BE139" i="2"/>
  <c r="BE140" i="2"/>
  <c r="BE144" i="2"/>
  <c r="BE147" i="2"/>
  <c r="BE150" i="2"/>
  <c r="J93" i="2"/>
  <c r="BE123" i="2"/>
  <c r="BE125" i="2"/>
  <c r="BE126" i="2"/>
  <c r="BE129" i="2"/>
  <c r="BE130" i="2"/>
  <c r="BE132" i="2"/>
  <c r="BE133" i="2"/>
  <c r="BE134" i="2"/>
  <c r="BE142" i="2"/>
  <c r="BE145" i="2"/>
  <c r="BE148" i="2"/>
  <c r="BE149" i="2"/>
  <c r="BE151" i="2"/>
  <c r="J36" i="2"/>
  <c r="AW96" i="1" s="1"/>
  <c r="J36" i="3"/>
  <c r="AW97" i="1"/>
  <c r="J36" i="4"/>
  <c r="AW98" i="1" s="1"/>
  <c r="F36" i="4"/>
  <c r="BA98" i="1" s="1"/>
  <c r="J36" i="5"/>
  <c r="AW100" i="1" s="1"/>
  <c r="J36" i="6"/>
  <c r="AW101" i="1"/>
  <c r="F38" i="7"/>
  <c r="BC102" i="1" s="1"/>
  <c r="F39" i="7"/>
  <c r="BD102" i="1" s="1"/>
  <c r="F38" i="8"/>
  <c r="BC104" i="1" s="1"/>
  <c r="F38" i="9"/>
  <c r="BC105" i="1"/>
  <c r="F37" i="10"/>
  <c r="BB106" i="1" s="1"/>
  <c r="F38" i="11"/>
  <c r="BC108" i="1" s="1"/>
  <c r="J36" i="12"/>
  <c r="AW109" i="1" s="1"/>
  <c r="F38" i="13"/>
  <c r="BC110" i="1"/>
  <c r="F39" i="13"/>
  <c r="BD110" i="1" s="1"/>
  <c r="F39" i="14"/>
  <c r="BD112" i="1" s="1"/>
  <c r="F36" i="15"/>
  <c r="BA113" i="1" s="1"/>
  <c r="F37" i="16"/>
  <c r="BB114" i="1"/>
  <c r="F36" i="17"/>
  <c r="BA116" i="1" s="1"/>
  <c r="F39" i="17"/>
  <c r="BD116" i="1" s="1"/>
  <c r="F37" i="18"/>
  <c r="BB117" i="1" s="1"/>
  <c r="F39" i="18"/>
  <c r="BD117" i="1"/>
  <c r="F38" i="19"/>
  <c r="BC118" i="1" s="1"/>
  <c r="F37" i="20"/>
  <c r="BB119" i="1" s="1"/>
  <c r="F39" i="21"/>
  <c r="BD120" i="1" s="1"/>
  <c r="F39" i="2"/>
  <c r="BD96" i="1" s="1"/>
  <c r="F38" i="2"/>
  <c r="BC96" i="1" s="1"/>
  <c r="F36" i="3"/>
  <c r="BA97" i="1" s="1"/>
  <c r="F37" i="4"/>
  <c r="BB98" i="1"/>
  <c r="F37" i="5"/>
  <c r="BB100" i="1" s="1"/>
  <c r="F36" i="5"/>
  <c r="BA100" i="1" s="1"/>
  <c r="F36" i="6"/>
  <c r="BA101" i="1" s="1"/>
  <c r="F37" i="7"/>
  <c r="BB102" i="1"/>
  <c r="J36" i="8"/>
  <c r="AW104" i="1" s="1"/>
  <c r="F36" i="9"/>
  <c r="BA105" i="1" s="1"/>
  <c r="F37" i="9"/>
  <c r="BB105" i="1" s="1"/>
  <c r="F36" i="10"/>
  <c r="BA106" i="1"/>
  <c r="F39" i="10"/>
  <c r="BD106" i="1" s="1"/>
  <c r="J36" i="11"/>
  <c r="AW108" i="1" s="1"/>
  <c r="F36" i="12"/>
  <c r="BA109" i="1" s="1"/>
  <c r="F39" i="12"/>
  <c r="BD109" i="1"/>
  <c r="F37" i="13"/>
  <c r="BB110" i="1" s="1"/>
  <c r="F36" i="14"/>
  <c r="BA112" i="1" s="1"/>
  <c r="J36" i="14"/>
  <c r="AW112" i="1" s="1"/>
  <c r="F39" i="15"/>
  <c r="BD113" i="1"/>
  <c r="J36" i="16"/>
  <c r="AW114" i="1" s="1"/>
  <c r="F38" i="16"/>
  <c r="BC114" i="1" s="1"/>
  <c r="F39" i="19"/>
  <c r="BD118" i="1" s="1"/>
  <c r="F37" i="19"/>
  <c r="BB118" i="1" s="1"/>
  <c r="F38" i="20"/>
  <c r="BC119" i="1" s="1"/>
  <c r="F38" i="21"/>
  <c r="BC120" i="1" s="1"/>
  <c r="F36" i="2"/>
  <c r="BA96" i="1" s="1"/>
  <c r="F38" i="3"/>
  <c r="BC97" i="1" s="1"/>
  <c r="F37" i="3"/>
  <c r="BB97" i="1" s="1"/>
  <c r="F39" i="5"/>
  <c r="BD100" i="1" s="1"/>
  <c r="F38" i="6"/>
  <c r="BC101" i="1" s="1"/>
  <c r="F39" i="6"/>
  <c r="BD101" i="1" s="1"/>
  <c r="F36" i="7"/>
  <c r="BA102" i="1" s="1"/>
  <c r="F39" i="8"/>
  <c r="BD104" i="1"/>
  <c r="F37" i="8"/>
  <c r="BB104" i="1"/>
  <c r="J36" i="9"/>
  <c r="AW105" i="1"/>
  <c r="F38" i="10"/>
  <c r="BC106" i="1" s="1"/>
  <c r="F37" i="11"/>
  <c r="BB108" i="1" s="1"/>
  <c r="F39" i="11"/>
  <c r="BD108" i="1"/>
  <c r="J36" i="13"/>
  <c r="AW110" i="1" s="1"/>
  <c r="F36" i="13"/>
  <c r="BA110" i="1" s="1"/>
  <c r="F37" i="14"/>
  <c r="BB112" i="1" s="1"/>
  <c r="F38" i="14"/>
  <c r="BC112" i="1"/>
  <c r="J36" i="15"/>
  <c r="AW113" i="1" s="1"/>
  <c r="F39" i="16"/>
  <c r="BD114" i="1" s="1"/>
  <c r="F38" i="17"/>
  <c r="BC116" i="1" s="1"/>
  <c r="F36" i="18"/>
  <c r="BA117" i="1"/>
  <c r="J36" i="19"/>
  <c r="AW118" i="1" s="1"/>
  <c r="J36" i="20"/>
  <c r="AW119" i="1" s="1"/>
  <c r="J36" i="21"/>
  <c r="AW120" i="1" s="1"/>
  <c r="F36" i="21"/>
  <c r="BA120" i="1"/>
  <c r="F37" i="2"/>
  <c r="BB96" i="1" s="1"/>
  <c r="AS94" i="1"/>
  <c r="F39" i="3"/>
  <c r="BD97" i="1" s="1"/>
  <c r="F38" i="4"/>
  <c r="BC98" i="1"/>
  <c r="F39" i="4"/>
  <c r="BD98" i="1" s="1"/>
  <c r="F38" i="5"/>
  <c r="BC100" i="1" s="1"/>
  <c r="F37" i="6"/>
  <c r="BB101" i="1" s="1"/>
  <c r="J36" i="7"/>
  <c r="AW102" i="1" s="1"/>
  <c r="F36" i="8"/>
  <c r="BA104" i="1" s="1"/>
  <c r="F39" i="9"/>
  <c r="BD105" i="1" s="1"/>
  <c r="J32" i="8"/>
  <c r="J36" i="10"/>
  <c r="AW106" i="1"/>
  <c r="F36" i="11"/>
  <c r="BA108" i="1"/>
  <c r="F38" i="12"/>
  <c r="BC109" i="1" s="1"/>
  <c r="F37" i="12"/>
  <c r="BB109" i="1" s="1"/>
  <c r="F38" i="15"/>
  <c r="BC113" i="1"/>
  <c r="F37" i="15"/>
  <c r="BB113" i="1" s="1"/>
  <c r="F36" i="16"/>
  <c r="BA114" i="1" s="1"/>
  <c r="J36" i="17"/>
  <c r="AW116" i="1" s="1"/>
  <c r="F37" i="17"/>
  <c r="BB116" i="1"/>
  <c r="J36" i="18"/>
  <c r="AW117" i="1" s="1"/>
  <c r="F38" i="18"/>
  <c r="BC117" i="1" s="1"/>
  <c r="F36" i="19"/>
  <c r="BA118" i="1" s="1"/>
  <c r="F39" i="20"/>
  <c r="BD119" i="1"/>
  <c r="F36" i="20"/>
  <c r="BA119" i="1" s="1"/>
  <c r="F37" i="21"/>
  <c r="BB120" i="1" s="1"/>
  <c r="J98" i="9" l="1"/>
  <c r="J32" i="9"/>
  <c r="J98" i="2"/>
  <c r="J32" i="2"/>
  <c r="J32" i="15"/>
  <c r="J98" i="15"/>
  <c r="J98" i="6"/>
  <c r="J32" i="6"/>
  <c r="AG101" i="1" s="1"/>
  <c r="AN101" i="1" s="1"/>
  <c r="J32" i="12"/>
  <c r="J98" i="12"/>
  <c r="J98" i="3"/>
  <c r="J32" i="3"/>
  <c r="AG97" i="1" s="1"/>
  <c r="BK121" i="20"/>
  <c r="J121" i="20" s="1"/>
  <c r="AG113" i="1"/>
  <c r="AG96" i="1"/>
  <c r="AG109" i="1"/>
  <c r="BK121" i="21"/>
  <c r="J121" i="21"/>
  <c r="J98" i="21" s="1"/>
  <c r="BK121" i="16"/>
  <c r="J121" i="16"/>
  <c r="J98" i="16"/>
  <c r="BK121" i="5"/>
  <c r="J121" i="5" s="1"/>
  <c r="J98" i="5" s="1"/>
  <c r="BK121" i="7"/>
  <c r="J121" i="7" s="1"/>
  <c r="J32" i="7" s="1"/>
  <c r="AG102" i="1" s="1"/>
  <c r="AN102" i="1" s="1"/>
  <c r="BK121" i="17"/>
  <c r="J121" i="17" s="1"/>
  <c r="J32" i="17" s="1"/>
  <c r="AG116" i="1" s="1"/>
  <c r="AN116" i="1" s="1"/>
  <c r="BK121" i="19"/>
  <c r="J121" i="19"/>
  <c r="J98" i="19" s="1"/>
  <c r="BK121" i="4"/>
  <c r="J121" i="4"/>
  <c r="J98" i="4" s="1"/>
  <c r="BK121" i="11"/>
  <c r="J121" i="11" s="1"/>
  <c r="J98" i="11" s="1"/>
  <c r="BK121" i="13"/>
  <c r="J121" i="13" s="1"/>
  <c r="J32" i="13" s="1"/>
  <c r="AG110" i="1" s="1"/>
  <c r="BK121" i="14"/>
  <c r="J121" i="14"/>
  <c r="J98" i="14" s="1"/>
  <c r="BK121" i="18"/>
  <c r="J121" i="18" s="1"/>
  <c r="J98" i="18" s="1"/>
  <c r="AG106" i="1"/>
  <c r="J98" i="10"/>
  <c r="AG105" i="1"/>
  <c r="AG104" i="1"/>
  <c r="J98" i="8"/>
  <c r="AU95" i="1"/>
  <c r="AU111" i="1"/>
  <c r="AU99" i="1"/>
  <c r="J35" i="2"/>
  <c r="AV96" i="1"/>
  <c r="AT96" i="1"/>
  <c r="AN96" i="1"/>
  <c r="BC95" i="1"/>
  <c r="AY95" i="1" s="1"/>
  <c r="BB95" i="1"/>
  <c r="BA95" i="1"/>
  <c r="AW95" i="1" s="1"/>
  <c r="J35" i="5"/>
  <c r="AV100" i="1" s="1"/>
  <c r="AT100" i="1" s="1"/>
  <c r="BD99" i="1"/>
  <c r="BB99" i="1"/>
  <c r="AX99" i="1"/>
  <c r="BC99" i="1"/>
  <c r="AY99" i="1" s="1"/>
  <c r="J35" i="8"/>
  <c r="AV104" i="1" s="1"/>
  <c r="AT104" i="1" s="1"/>
  <c r="AN104" i="1" s="1"/>
  <c r="BD103" i="1"/>
  <c r="F35" i="10"/>
  <c r="AZ106" i="1"/>
  <c r="F35" i="12"/>
  <c r="AZ109" i="1"/>
  <c r="BC107" i="1"/>
  <c r="AY107" i="1"/>
  <c r="BA107" i="1"/>
  <c r="AW107" i="1" s="1"/>
  <c r="J35" i="14"/>
  <c r="AV112" i="1" s="1"/>
  <c r="AT112" i="1" s="1"/>
  <c r="J35" i="16"/>
  <c r="AV114" i="1" s="1"/>
  <c r="AT114" i="1" s="1"/>
  <c r="F35" i="18"/>
  <c r="AZ117" i="1" s="1"/>
  <c r="J35" i="21"/>
  <c r="AV120" i="1" s="1"/>
  <c r="AT120" i="1" s="1"/>
  <c r="BC115" i="1"/>
  <c r="AY115" i="1" s="1"/>
  <c r="AU107" i="1"/>
  <c r="AU115" i="1"/>
  <c r="F35" i="3"/>
  <c r="AZ97" i="1" s="1"/>
  <c r="J35" i="4"/>
  <c r="AV98" i="1" s="1"/>
  <c r="AT98" i="1" s="1"/>
  <c r="F35" i="6"/>
  <c r="AZ101" i="1" s="1"/>
  <c r="BA99" i="1"/>
  <c r="AW99" i="1" s="1"/>
  <c r="F35" i="8"/>
  <c r="AZ104" i="1"/>
  <c r="J35" i="9"/>
  <c r="AV105" i="1"/>
  <c r="AT105" i="1"/>
  <c r="AN105" i="1" s="1"/>
  <c r="BC103" i="1"/>
  <c r="AY103" i="1" s="1"/>
  <c r="BA103" i="1"/>
  <c r="AW103" i="1"/>
  <c r="J35" i="11"/>
  <c r="AV108" i="1"/>
  <c r="AT108" i="1"/>
  <c r="BD107" i="1"/>
  <c r="F35" i="13"/>
  <c r="AZ110" i="1" s="1"/>
  <c r="F35" i="15"/>
  <c r="AZ113" i="1"/>
  <c r="BA111" i="1"/>
  <c r="AW111" i="1"/>
  <c r="BB111" i="1"/>
  <c r="AX111" i="1" s="1"/>
  <c r="F35" i="17"/>
  <c r="AZ116" i="1" s="1"/>
  <c r="F35" i="19"/>
  <c r="AZ118" i="1"/>
  <c r="F35" i="20"/>
  <c r="AZ119" i="1"/>
  <c r="BA115" i="1"/>
  <c r="AW115" i="1" s="1"/>
  <c r="AU103" i="1"/>
  <c r="F35" i="2"/>
  <c r="AZ96" i="1" s="1"/>
  <c r="F35" i="4"/>
  <c r="AZ98" i="1"/>
  <c r="F35" i="5"/>
  <c r="AZ100" i="1" s="1"/>
  <c r="J35" i="7"/>
  <c r="AV102" i="1"/>
  <c r="AT102" i="1"/>
  <c r="J35" i="10"/>
  <c r="AV106" i="1"/>
  <c r="AT106" i="1"/>
  <c r="AN106" i="1"/>
  <c r="AG103" i="1"/>
  <c r="J35" i="12"/>
  <c r="AV109" i="1"/>
  <c r="AT109" i="1"/>
  <c r="AN109" i="1"/>
  <c r="BB107" i="1"/>
  <c r="AX107" i="1"/>
  <c r="F35" i="14"/>
  <c r="AZ112" i="1" s="1"/>
  <c r="BD111" i="1"/>
  <c r="BC111" i="1"/>
  <c r="AY111" i="1"/>
  <c r="J35" i="17"/>
  <c r="AV116" i="1"/>
  <c r="AT116" i="1"/>
  <c r="J35" i="18"/>
  <c r="AV117" i="1"/>
  <c r="AT117" i="1"/>
  <c r="J35" i="20"/>
  <c r="AV119" i="1"/>
  <c r="AT119" i="1"/>
  <c r="J35" i="3"/>
  <c r="AV97" i="1" s="1"/>
  <c r="AT97" i="1" s="1"/>
  <c r="BD95" i="1"/>
  <c r="J35" i="6"/>
  <c r="AV101" i="1"/>
  <c r="AT101" i="1"/>
  <c r="F35" i="7"/>
  <c r="AZ102" i="1"/>
  <c r="F35" i="9"/>
  <c r="AZ105" i="1"/>
  <c r="BB103" i="1"/>
  <c r="AX103" i="1"/>
  <c r="F35" i="11"/>
  <c r="AZ108" i="1" s="1"/>
  <c r="J35" i="13"/>
  <c r="AV110" i="1" s="1"/>
  <c r="AT110" i="1" s="1"/>
  <c r="J35" i="15"/>
  <c r="AV113" i="1"/>
  <c r="AT113" i="1"/>
  <c r="AN113" i="1"/>
  <c r="F35" i="16"/>
  <c r="AZ114" i="1" s="1"/>
  <c r="J35" i="19"/>
  <c r="AV118" i="1"/>
  <c r="AT118" i="1"/>
  <c r="F35" i="21"/>
  <c r="AZ120" i="1" s="1"/>
  <c r="BB115" i="1"/>
  <c r="AX115" i="1" s="1"/>
  <c r="BD115" i="1"/>
  <c r="AN110" i="1" l="1"/>
  <c r="AN97" i="1"/>
  <c r="J98" i="20"/>
  <c r="J32" i="20"/>
  <c r="AG119" i="1" s="1"/>
  <c r="AN119" i="1" s="1"/>
  <c r="J98" i="7"/>
  <c r="J98" i="13"/>
  <c r="J98" i="17"/>
  <c r="J41" i="20"/>
  <c r="J41" i="17"/>
  <c r="J41" i="15"/>
  <c r="J41" i="13"/>
  <c r="J41" i="12"/>
  <c r="J41" i="10"/>
  <c r="J41" i="9"/>
  <c r="J41" i="8"/>
  <c r="J41" i="7"/>
  <c r="J41" i="6"/>
  <c r="J41" i="3"/>
  <c r="J41" i="2"/>
  <c r="AU94" i="1"/>
  <c r="J32" i="14"/>
  <c r="AG112" i="1"/>
  <c r="J32" i="21"/>
  <c r="AG120" i="1"/>
  <c r="J32" i="4"/>
  <c r="AG98" i="1"/>
  <c r="AG95" i="1"/>
  <c r="AX95" i="1"/>
  <c r="AZ103" i="1"/>
  <c r="AV103" i="1"/>
  <c r="AT103" i="1" s="1"/>
  <c r="AN103" i="1" s="1"/>
  <c r="AZ115" i="1"/>
  <c r="AV115" i="1"/>
  <c r="AT115" i="1"/>
  <c r="BD94" i="1"/>
  <c r="W33" i="1" s="1"/>
  <c r="J32" i="16"/>
  <c r="AG114" i="1" s="1"/>
  <c r="J32" i="11"/>
  <c r="AG108" i="1" s="1"/>
  <c r="AG107" i="1" s="1"/>
  <c r="J32" i="5"/>
  <c r="AG100" i="1"/>
  <c r="AG99" i="1" s="1"/>
  <c r="J32" i="19"/>
  <c r="AG118" i="1" s="1"/>
  <c r="AZ99" i="1"/>
  <c r="AV99" i="1" s="1"/>
  <c r="AT99" i="1" s="1"/>
  <c r="AZ111" i="1"/>
  <c r="AV111" i="1" s="1"/>
  <c r="AT111" i="1" s="1"/>
  <c r="BB94" i="1"/>
  <c r="W31" i="1" s="1"/>
  <c r="J32" i="18"/>
  <c r="AG117" i="1"/>
  <c r="AZ95" i="1"/>
  <c r="AV95" i="1"/>
  <c r="AT95" i="1" s="1"/>
  <c r="AN95" i="1" s="1"/>
  <c r="AZ107" i="1"/>
  <c r="AV107" i="1"/>
  <c r="AT107" i="1" s="1"/>
  <c r="BA94" i="1"/>
  <c r="W30" i="1" s="1"/>
  <c r="BC94" i="1"/>
  <c r="W32" i="1"/>
  <c r="AN107" i="1" l="1"/>
  <c r="AN99" i="1"/>
  <c r="J41" i="11"/>
  <c r="J41" i="19"/>
  <c r="J41" i="14"/>
  <c r="J41" i="16"/>
  <c r="J41" i="18"/>
  <c r="J41" i="4"/>
  <c r="J41" i="21"/>
  <c r="J41" i="5"/>
  <c r="AN100" i="1"/>
  <c r="AN112" i="1"/>
  <c r="AN114" i="1"/>
  <c r="AN120" i="1"/>
  <c r="AN98" i="1"/>
  <c r="AN108" i="1"/>
  <c r="AN117" i="1"/>
  <c r="AN118" i="1"/>
  <c r="AG111" i="1"/>
  <c r="AZ94" i="1"/>
  <c r="W29" i="1"/>
  <c r="AG115" i="1"/>
  <c r="AY94" i="1"/>
  <c r="AX94" i="1"/>
  <c r="AW94" i="1"/>
  <c r="AK30" i="1"/>
  <c r="AG94" i="1" l="1"/>
  <c r="AK26" i="1"/>
  <c r="AN115" i="1"/>
  <c r="AN111" i="1"/>
  <c r="AV94" i="1"/>
  <c r="AK29" i="1"/>
  <c r="AK35" i="1" s="1"/>
  <c r="AT94" i="1" l="1"/>
  <c r="AN94" i="1" s="1"/>
</calcChain>
</file>

<file path=xl/sharedStrings.xml><?xml version="1.0" encoding="utf-8"?>
<sst xmlns="http://schemas.openxmlformats.org/spreadsheetml/2006/main" count="8817" uniqueCount="492">
  <si>
    <t>Export Komplet</t>
  </si>
  <si>
    <t/>
  </si>
  <si>
    <t>2.0</t>
  </si>
  <si>
    <t>ZAMOK</t>
  </si>
  <si>
    <t>False</t>
  </si>
  <si>
    <t>{601a811a-119f-4b2b-bd78-27d3dbe07fb0}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</si>
  <si>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</si>
  <si>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</si>
  <si>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</si>
  <si>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</si>
  <si>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</si>
  <si>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</si>
  <si>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</si>
  <si>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</si>
  <si>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2022/02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</si>
  <si>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</si>
  <si>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</si>
  <si>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na trati Odb. Brno Židenice - Svitavy - 2. část</t>
  </si>
  <si>
    <t>KSO:</t>
  </si>
  <si>
    <t>CC-CZ:</t>
  </si>
  <si>
    <t>Místo:</t>
  </si>
  <si>
    <t xml:space="preserve"> </t>
  </si>
  <si>
    <t>Datum:</t>
  </si>
  <si>
    <t>26. 4. 2022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</si>
  <si>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</si>
  <si>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</si>
  <si>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</si>
  <si>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</si>
  <si>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</si>
  <si>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</si>
  <si>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</si>
  <si>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</si>
  <si>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</si>
  <si>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</si>
  <si>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</si>
  <si>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</si>
  <si>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</si>
  <si>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</si>
  <si>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</si>
  <si>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</si>
  <si>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</si>
  <si>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</si>
  <si>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</si>
  <si>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</si>
  <si>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</si>
  <si>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</si>
  <si>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</si>
  <si>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</si>
  <si>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</si>
  <si>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</si>
  <si>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</si>
  <si>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</si>
  <si>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</si>
  <si>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</si>
  <si>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</si>
  <si>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</si>
  <si>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</si>
  <si>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</si>
  <si>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</si>
  <si>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</si>
  <si>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</si>
  <si>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</si>
  <si>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</si>
  <si>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</si>
  <si>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</si>
  <si>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</si>
  <si>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</si>
  <si>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</si>
  <si>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</si>
  <si>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</si>
  <si>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</si>
  <si>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</si>
  <si>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</si>
  <si>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</si>
  <si>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</si>
  <si>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</si>
  <si>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</si>
  <si>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</si>
  <si>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PZS v km 226,755 (P 6828)</t>
  </si>
  <si>
    <t>PRO</t>
  </si>
  <si>
    <t>1</t>
  </si>
  <si>
    <t>{c6b1012c-e759-43b4-aac8-c9cd09178d4d}</t>
  </si>
  <si>
    <t>2</t>
  </si>
  <si>
    <t>/</t>
  </si>
  <si>
    <t>01</t>
  </si>
  <si>
    <t>Venkovní prky - technologická část</t>
  </si>
  <si>
    <t>Soupis</t>
  </si>
  <si>
    <t>{901e0a87-1c32-4954-b4ae-cede24d7206a}</t>
  </si>
  <si>
    <t>02</t>
  </si>
  <si>
    <t>Venkovní prvky - stavební část</t>
  </si>
  <si>
    <t>{a5dffbf2-7cfc-475c-8bb1-e504c54ea747}</t>
  </si>
  <si>
    <t>03</t>
  </si>
  <si>
    <t>Vnitřní technologie PZS</t>
  </si>
  <si>
    <t>{022ce573-1d07-4acb-b39a-2b898ad60c58}</t>
  </si>
  <si>
    <t>PS 02</t>
  </si>
  <si>
    <t>PZS v km 216,067 (P 6826)</t>
  </si>
  <si>
    <t>{1e5b24e9-d848-4561-9d2f-9f0a5671d952}</t>
  </si>
  <si>
    <t>{0c9ab14b-49b8-43de-9daf-0368465bc448}</t>
  </si>
  <si>
    <t>{90e73c13-6232-4acd-a8f3-fcc9fa28a152}</t>
  </si>
  <si>
    <t>{9871b64e-ba91-4c92-a2d1-2fce90f01fe3}</t>
  </si>
  <si>
    <t>PS 03</t>
  </si>
  <si>
    <t>PZS v km 214,284 (P 6825)</t>
  </si>
  <si>
    <t>{1a922048-51df-4828-89da-08218e527ba1}</t>
  </si>
  <si>
    <t>{ea4c7cdb-a219-4920-8337-032c5d028841}</t>
  </si>
  <si>
    <t>{1aff3175-61bf-4f30-9703-a6f965d595ea}</t>
  </si>
  <si>
    <t>{5dbcb431-e5ad-4c73-a343-44cf7d2d06f3}</t>
  </si>
  <si>
    <t>PS 04</t>
  </si>
  <si>
    <t>PZS v km 210,738 (P 6822)</t>
  </si>
  <si>
    <t>{9da65748-cb0e-4bf1-b323-d6953f8e384d}</t>
  </si>
  <si>
    <t>{b468b30a-d221-4eee-a6f0-ab35d84df026}</t>
  </si>
  <si>
    <t>{ad8fc00c-2fa0-4658-8e27-f736024da0b4}</t>
  </si>
  <si>
    <t>{140a63f4-cf55-49fc-9765-fe22bf9bcc42}</t>
  </si>
  <si>
    <t>PS 05</t>
  </si>
  <si>
    <t>PZS v km 208,487 (P 6819)</t>
  </si>
  <si>
    <t>{09fc94b1-a7e5-4447-8271-cb2424d70626}</t>
  </si>
  <si>
    <t>{789beed7-1785-4a4f-bf93-92b190ee220d}</t>
  </si>
  <si>
    <t>{e6c1c90f-9113-42e3-835e-2e3efabc2e05}</t>
  </si>
  <si>
    <t>{f5102c3b-5869-4739-b8a2-2ef15ccef930}</t>
  </si>
  <si>
    <t>PS 01 - PS 05</t>
  </si>
  <si>
    <t>VON</t>
  </si>
  <si>
    <t>{9fcae041-e204-4382-a104-bb03a8a23f1b}</t>
  </si>
  <si>
    <t>{3130e82d-43c0-4f78-a5aa-a6e929b92866}</t>
  </si>
  <si>
    <t>{9020aad3-f194-403e-be00-97e9124b47ea}</t>
  </si>
  <si>
    <t>{0415aec5-8471-4ab7-ad97-61ae1570310a}</t>
  </si>
  <si>
    <t>{ce1ec937-cd5f-4e1e-9b28-d4b5715f2e19}</t>
  </si>
  <si>
    <t>{c24ce49b-314b-4166-9121-f4dec1b83b70}</t>
  </si>
  <si>
    <t>KRYCÍ LIST SOUPISU PRACÍ</t>
  </si>
  <si>
    <t>Objekt:</t>
  </si>
  <si>
    <t>PS 01 - PZS v km 226,755 (P 6828)</t>
  </si>
  <si>
    <t>Soupis:</t>
  </si>
  <si>
    <t>01 - Venkovní prky - technologická část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</si>
  <si>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</si>
  <si>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</si>
  <si>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</si>
  <si>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</si>
  <si>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</si>
  <si>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</si>
  <si>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</si>
  <si>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</si>
  <si>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</si>
  <si>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</si>
  <si>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</si>
  <si>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</si>
  <si>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</si>
  <si>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</si>
  <si>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</si>
  <si>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</si>
  <si>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</si>
  <si>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</si>
  <si>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</si>
  <si>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</si>
  <si>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</si>
  <si>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</si>
  <si>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</si>
  <si>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</si>
  <si>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7592837090</t>
  </si>
  <si>
    <t>Demontáž stojanu se závorou bez výstražníku</t>
  </si>
  <si>
    <t>kus</t>
  </si>
  <si>
    <t>Sborník UOŽI 01 2022</t>
  </si>
  <si>
    <t>2069371850</t>
  </si>
  <si>
    <t>7592817010</t>
  </si>
  <si>
    <t>Demontáž výstražníku</t>
  </si>
  <si>
    <t>1327825548</t>
  </si>
  <si>
    <t>3</t>
  </si>
  <si>
    <t>M</t>
  </si>
  <si>
    <t>7592810104R</t>
  </si>
  <si>
    <t>Výstražník AŽD s LED VL4 (CV708439004)</t>
  </si>
  <si>
    <t>-699170147</t>
  </si>
  <si>
    <t>7592815040</t>
  </si>
  <si>
    <t>Montáž plastového výstražníku AŽD 97 s 1 skříní a se závorou AŽD - 99</t>
  </si>
  <si>
    <t>-1121208670</t>
  </si>
  <si>
    <t>5</t>
  </si>
  <si>
    <t>7592825110</t>
  </si>
  <si>
    <t>Montáž kříže výstražného</t>
  </si>
  <si>
    <t>54411761</t>
  </si>
  <si>
    <t>6</t>
  </si>
  <si>
    <t>7590725140</t>
  </si>
  <si>
    <t>Situování stožáru návěstidla nebo výstražníku přejezdového zařízení</t>
  </si>
  <si>
    <t>-1359742589</t>
  </si>
  <si>
    <t>7</t>
  </si>
  <si>
    <t>7590725070</t>
  </si>
  <si>
    <t>Zatmelení skříně návěstního transformátoru</t>
  </si>
  <si>
    <t>693402794</t>
  </si>
  <si>
    <t>8</t>
  </si>
  <si>
    <t>7590120160</t>
  </si>
  <si>
    <t>Skříně Skříňka ovl. pro PZZ-RE  (CV723089004)</t>
  </si>
  <si>
    <t>-811134203</t>
  </si>
  <si>
    <t>9</t>
  </si>
  <si>
    <t>7590521609</t>
  </si>
  <si>
    <t>Venkovní vedení kabelová - metalické sítě Plněné, párované s ochr. vodičem, armované Al dráty TCEKPFLEZE 12 P 1,0 D</t>
  </si>
  <si>
    <t>m</t>
  </si>
  <si>
    <t>1005775421</t>
  </si>
  <si>
    <t>10</t>
  </si>
  <si>
    <t>7590525231</t>
  </si>
  <si>
    <t>Montáž kabelu návěstního volně uloženého s jádrem 1 mm Cu TCEKEZE, TCEKFE, TCEKPFLEY, TCEKPFLEZE do 16 P</t>
  </si>
  <si>
    <t>-1998279863</t>
  </si>
  <si>
    <t>11</t>
  </si>
  <si>
    <t>7590555138</t>
  </si>
  <si>
    <t>Montáž forma pro kabely TCEKPFLE, TCEKPFLEY, TCEKPFLEZE, TCEKPFLEZY do 12 P 1,0</t>
  </si>
  <si>
    <t>-1511076815</t>
  </si>
  <si>
    <t>12</t>
  </si>
  <si>
    <t>7593500600</t>
  </si>
  <si>
    <t>Trasy kabelového vedení Kabelové krycí desky a pásy Fólie výstražná modrá š. 34cm (HM0673909991034)</t>
  </si>
  <si>
    <t>1961867830</t>
  </si>
  <si>
    <t>VV</t>
  </si>
  <si>
    <t>30*1,05</t>
  </si>
  <si>
    <t>13</t>
  </si>
  <si>
    <t>7593505150</t>
  </si>
  <si>
    <t>Pokládka výstražné fólie do výkopu</t>
  </si>
  <si>
    <t>1594329808</t>
  </si>
  <si>
    <t>14</t>
  </si>
  <si>
    <t>7491600200</t>
  </si>
  <si>
    <t>Uzemnění Vnější Pásek pozink. FeZn 30x4</t>
  </si>
  <si>
    <t>kg</t>
  </si>
  <si>
    <t>1767558799</t>
  </si>
  <si>
    <t>50*0,95 "1m=0,95kg"</t>
  </si>
  <si>
    <t>7491652010</t>
  </si>
  <si>
    <t>Montáž vnějšího uzemnění uzemňovacích vodičů v zemi z pozinkované oceli (FeZn) do 120 mm2</t>
  </si>
  <si>
    <t>-1928201072</t>
  </si>
  <si>
    <t>16</t>
  </si>
  <si>
    <t>7491600520</t>
  </si>
  <si>
    <t>Uzemnění Hromosvodné vedení Drát uzem. FeZn pozink. pr.10</t>
  </si>
  <si>
    <t>-490827080</t>
  </si>
  <si>
    <t>5*0,62"1m=0,62kg"</t>
  </si>
  <si>
    <t>17</t>
  </si>
  <si>
    <t>7491651010</t>
  </si>
  <si>
    <t>Montáž vnitřního uzemnění uzemňovacích vodičů pevně na povrchu z pozinkované oceli (FeZn) do 120 mm2</t>
  </si>
  <si>
    <t>-1680402996</t>
  </si>
  <si>
    <t>18</t>
  </si>
  <si>
    <t>7491601470</t>
  </si>
  <si>
    <t>Uzemnění Hromosvodné vedení Svorka SR 3b - plech</t>
  </si>
  <si>
    <t>-456287680</t>
  </si>
  <si>
    <t>19</t>
  </si>
  <si>
    <t>7491601450</t>
  </si>
  <si>
    <t>Uzemnění Hromosvodné vedení Svorka SR 2b</t>
  </si>
  <si>
    <t>-1514197807</t>
  </si>
  <si>
    <t>20</t>
  </si>
  <si>
    <t>7491654012</t>
  </si>
  <si>
    <t>Montáž svorek spojovacích se 3 a více šrouby (typ ST, SJ, SK, SZ, SR01, 02, aj.)</t>
  </si>
  <si>
    <t>-1455067382</t>
  </si>
  <si>
    <t>7491100190</t>
  </si>
  <si>
    <t>Trubková vedení Ohebné elektroinstalační trubky KOPOFLEX 125 rudá</t>
  </si>
  <si>
    <t>-916862629</t>
  </si>
  <si>
    <t>22</t>
  </si>
  <si>
    <t>7491100210</t>
  </si>
  <si>
    <t>Trubková vedení Ohebné elektroinstalační trubky KOPOFLEX  75 rudá</t>
  </si>
  <si>
    <t>443661635</t>
  </si>
  <si>
    <t>23</t>
  </si>
  <si>
    <t>7593501130</t>
  </si>
  <si>
    <t>Trasy kabelového vedení Chráničky optického kabelu HDPE 6050 průměr 50/41 mm</t>
  </si>
  <si>
    <t>200875742</t>
  </si>
  <si>
    <t>24</t>
  </si>
  <si>
    <t>7593505202</t>
  </si>
  <si>
    <t>Uložení HDPE trubky pro optický kabel do výkopu bez zřízení lože a bez krytí</t>
  </si>
  <si>
    <t>1776348596</t>
  </si>
  <si>
    <t>25</t>
  </si>
  <si>
    <t>7593501144</t>
  </si>
  <si>
    <t>Trasy kabelového vedení Chráničky optického kabelu HDPE Koncová zátka Jackmoon  46-60 mm</t>
  </si>
  <si>
    <t>18881926</t>
  </si>
  <si>
    <t>26</t>
  </si>
  <si>
    <t>7593505240</t>
  </si>
  <si>
    <t>Montáž koncovky nebo záslepky Plasson na HDPE trubku</t>
  </si>
  <si>
    <t>740458790</t>
  </si>
  <si>
    <t>02 - Venkovní prvky - stavební část</t>
  </si>
  <si>
    <t>460010024</t>
  </si>
  <si>
    <t>Vytyčení trasy vedení kabelového podzemního v zastavěném prostoru</t>
  </si>
  <si>
    <t>km</t>
  </si>
  <si>
    <t>CS ÚRS 2022 01</t>
  </si>
  <si>
    <t>905110830</t>
  </si>
  <si>
    <t>133255101</t>
  </si>
  <si>
    <t>Hloubení šachet zapažených v hornině třídy těžitelnosti I skupiny 3 objem do 20 m3 v omezeném prostoru</t>
  </si>
  <si>
    <t>m3</t>
  </si>
  <si>
    <t>379806348</t>
  </si>
  <si>
    <t>2*(2*1,5*1)   "Odkopání základů pohonů závor a výstražníků</t>
  </si>
  <si>
    <t>2*(2*1*0,5)   "Rozšíření výkopu pro nové základy / posun základů</t>
  </si>
  <si>
    <t>4*(2*2*1)   "Startovací a koncové šachty protlaků</t>
  </si>
  <si>
    <t>Součet</t>
  </si>
  <si>
    <t>965011111</t>
  </si>
  <si>
    <t>Demontáž prefabrikovaných základových patek z ŽB hmotnosti do 5 t</t>
  </si>
  <si>
    <t>1435956586</t>
  </si>
  <si>
    <t>275123901</t>
  </si>
  <si>
    <t>Montáž ŽB základových patek pro skelet hmotnosti do 2,5 t</t>
  </si>
  <si>
    <t>1495197246</t>
  </si>
  <si>
    <t>174112101</t>
  </si>
  <si>
    <t>Zásyp jam, šachet a rýh do 30 m3 sypaninou se zhutněním při překopech inženýrských sítí ručně</t>
  </si>
  <si>
    <t>-93341255</t>
  </si>
  <si>
    <t>9902900200</t>
  </si>
  <si>
    <t>Naložení objemnějšího kusového materiálu, vybouraných hmot</t>
  </si>
  <si>
    <t>t</t>
  </si>
  <si>
    <t>711611300</t>
  </si>
  <si>
    <t>4*1   "Původní základy pohonů závor a výstražníků</t>
  </si>
  <si>
    <t>2*1,3   "Nové betonové základy</t>
  </si>
  <si>
    <t>2*0,25   "Původní výstražníky a pohony závor</t>
  </si>
  <si>
    <t>2*0,4   "Nové výstražníky a pohony závor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</si>
  <si>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</si>
  <si>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</si>
  <si>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-408779523</t>
  </si>
  <si>
    <t>2*0,25  "Uložení výstražníků a pohonů závor na místo stanovené SSZT</t>
  </si>
  <si>
    <t>9909000500</t>
  </si>
  <si>
    <t>Poplatek uložení odpadu betonových prefabrikátů</t>
  </si>
  <si>
    <t>-548304032</t>
  </si>
  <si>
    <t>4*1</t>
  </si>
  <si>
    <t>132312601</t>
  </si>
  <si>
    <t>Hloubení rýh š do 800 mm vedle kolejí ručně do 2 m3 v hornině třídy těžitelnosti II skupiny 4</t>
  </si>
  <si>
    <t>-210081740</t>
  </si>
  <si>
    <t>30*0,4*0,8   "Kabelové rýhy</t>
  </si>
  <si>
    <t>50*0,4*0,8   "Uložení zemniče</t>
  </si>
  <si>
    <t>460661512</t>
  </si>
  <si>
    <t>Kabelové lože z písku pro kabely nn kryté plastovou fólií š lože přes 25 do 50 cm</t>
  </si>
  <si>
    <t>-691640299</t>
  </si>
  <si>
    <t>460431183</t>
  </si>
  <si>
    <t>Zásyp kabelových rýh ručně se zhutněním š 35 cm hl 80 cm z horniny tř II skupiny 4</t>
  </si>
  <si>
    <t>-1426588581</t>
  </si>
  <si>
    <t>460581131</t>
  </si>
  <si>
    <t>Uvedení nezpevněného terénu do původního stavu v místě dočasného uložení výkopku s vyhrabáním, srovnáním a částečným dosetím trávy</t>
  </si>
  <si>
    <t>m2</t>
  </si>
  <si>
    <t>-2092271150</t>
  </si>
  <si>
    <t>30  "Kabelové rýhy</t>
  </si>
  <si>
    <t>50  "Rýhy prouložení zemniče</t>
  </si>
  <si>
    <t>4*(2*1) "Startovací a koncové šachty</t>
  </si>
  <si>
    <t>468021221</t>
  </si>
  <si>
    <t>Rozebrání dlažeb při elektromontážích ručně z dlaždic zámkových do písku spáry nezalité</t>
  </si>
  <si>
    <t>-906673512</t>
  </si>
  <si>
    <t>460911122</t>
  </si>
  <si>
    <t>Očištění dlaždic betonových tvarovaných nebo zámkových z rozebraných dlažeb při elektromontážích</t>
  </si>
  <si>
    <t>-1750170556</t>
  </si>
  <si>
    <t>460921222</t>
  </si>
  <si>
    <t>Kladení dlažby po překopech při elektromontážích dlaždice betonové zámkové do lože z kameniva těženého</t>
  </si>
  <si>
    <t>1493434507</t>
  </si>
  <si>
    <t>141721213</t>
  </si>
  <si>
    <t>Řízený zemní protlak délky do 50 m hl do 6 m s protlačením potrubí vnějšího průměru vrtu přes 110 do 140 mm v hornině třídy těžitelnosti I a II skupiny 1 až 4</t>
  </si>
  <si>
    <t>555748729</t>
  </si>
  <si>
    <t>03 - Vnitřní technologie PZS</t>
  </si>
  <si>
    <t>7593337040</t>
  </si>
  <si>
    <t>Demontáž malorozměrného relé</t>
  </si>
  <si>
    <t>1720023963</t>
  </si>
  <si>
    <t>7593007020</t>
  </si>
  <si>
    <t>Demontáž dobíječe, usměrňovače, napáječe skříňového nízkého</t>
  </si>
  <si>
    <t>1164029140</t>
  </si>
  <si>
    <t>7593317085</t>
  </si>
  <si>
    <t>Demontáž vnitřní části objektu OPD 2,5/3,6 E</t>
  </si>
  <si>
    <t>1041116194</t>
  </si>
  <si>
    <t>7592810908</t>
  </si>
  <si>
    <t>Reléový stojan PZS vystrojený na dvoukolejné trati s automatickými závorami 2 - 4 kusy výstražníků - kategorie dle ČSN 34 2650 ed.2: PZS 3(2) S,B(N),I(L)</t>
  </si>
  <si>
    <t>komplet</t>
  </si>
  <si>
    <t>1089807166</t>
  </si>
  <si>
    <t>P</t>
  </si>
  <si>
    <t>Poznámka k položce:_x000D_
Repase stojanu - adekvátní část ceny</t>
  </si>
  <si>
    <t>7494004084</t>
  </si>
  <si>
    <t>Modulární přístroje Přepěťové ochrany Svodiče bleskových proudů typ 1, Iimp 25 kA, Uc AC 350 V, výměnné moduly, se signalizací, jiskřiště, 3+N-pól</t>
  </si>
  <si>
    <t>-2144518551</t>
  </si>
  <si>
    <t>7494751010</t>
  </si>
  <si>
    <t>Montáž svodičů přepětí pro sítě nn - typ 1 (třída B) pro třífázové sítě</t>
  </si>
  <si>
    <t>-1863917897</t>
  </si>
  <si>
    <t>7593321455</t>
  </si>
  <si>
    <t>Prvky Rázová oddělovací tlumivka 16A</t>
  </si>
  <si>
    <t>564319331</t>
  </si>
  <si>
    <t>7494004106</t>
  </si>
  <si>
    <t>Modulární přístroje Přepěťové ochrany Kombinované svodiče bleskových proudů a přepětí typ 1+2, Iimp 12,5 kA, Uc AC 335 V, výměnné moduly, varistor, jiskřiště, 3+N-pól</t>
  </si>
  <si>
    <t>-905419838</t>
  </si>
  <si>
    <t>7494753010</t>
  </si>
  <si>
    <t>Montáž svodičů přepětí pro sítě nn - typ 2 (třída C) pro třífázové sítě</t>
  </si>
  <si>
    <t>1068458156</t>
  </si>
  <si>
    <t>7598095210</t>
  </si>
  <si>
    <t>Měření zabezpečovacího relé před uvedením do provozu</t>
  </si>
  <si>
    <t>-243258366</t>
  </si>
  <si>
    <t>7593335040</t>
  </si>
  <si>
    <t>Montáž malorozměrného relé</t>
  </si>
  <si>
    <t>-633266400</t>
  </si>
  <si>
    <t>7491600110</t>
  </si>
  <si>
    <t>Uzemnění Vnitřní Svorka OBO 1801 ekvipotenciální</t>
  </si>
  <si>
    <t>1407415472</t>
  </si>
  <si>
    <t>7593000130</t>
  </si>
  <si>
    <t>Dobíječe, usměrňovače, napáječe Usměrňovač D400 G24/30, oceloplechová prosklená nástěnná skříň 600x600x250, základní stavová indikace opticky</t>
  </si>
  <si>
    <t>-638279940</t>
  </si>
  <si>
    <t>7593005012</t>
  </si>
  <si>
    <t>Montáž dobíječe, usměrňovače, napáječe nástěnného</t>
  </si>
  <si>
    <t>1727343747</t>
  </si>
  <si>
    <t>7593315085</t>
  </si>
  <si>
    <t>Montáž vnitřní části objektu OPD 2,5/3,6</t>
  </si>
  <si>
    <t>-211404878</t>
  </si>
  <si>
    <t>7592605020</t>
  </si>
  <si>
    <t>Konfigurace SW v PC</t>
  </si>
  <si>
    <t>hod</t>
  </si>
  <si>
    <t>-1797564712</t>
  </si>
  <si>
    <t>Poznámka k položce:_x000D_
Adresný SW PZS</t>
  </si>
  <si>
    <t>-1428098429</t>
  </si>
  <si>
    <t>Poznámka k položce:_x000D_
SW BDA systémový i adresný</t>
  </si>
  <si>
    <t>7499751010</t>
  </si>
  <si>
    <t>Dokončovací práce na elektrickém zařízení</t>
  </si>
  <si>
    <t>-1886712019</t>
  </si>
  <si>
    <t>7598095240</t>
  </si>
  <si>
    <t>Zkoušení souboru KAV, FID, ASE</t>
  </si>
  <si>
    <t>1967929092</t>
  </si>
  <si>
    <t>7598095350</t>
  </si>
  <si>
    <t>Aktivace BDA bez vzdáleného přístupu</t>
  </si>
  <si>
    <t>1255760154</t>
  </si>
  <si>
    <t>7499252020</t>
  </si>
  <si>
    <t>Vyhotovení mimořádné revizní zprávy pro opravné práce pro objem investičních nákladů přes 500 000 do 1 000 000 Kč</t>
  </si>
  <si>
    <t>1728231472</t>
  </si>
  <si>
    <t>7591505010</t>
  </si>
  <si>
    <t>Vypracování a projednání přechodné úpravy provozu na pozemní komunikaci při vypnutí přejezdového zabezpečovacího zařízení</t>
  </si>
  <si>
    <t>-478988984</t>
  </si>
  <si>
    <t>7591505020</t>
  </si>
  <si>
    <t>Pronájem přechodného dopravního značení při vypnutí přejezdového zabezpečovacího zařízení za 1 týden základní sestavy</t>
  </si>
  <si>
    <t>1920618047</t>
  </si>
  <si>
    <t>7591505022</t>
  </si>
  <si>
    <t>Pronájem přechodného dopravního značení při vypnutí přejezdového zabezpečovacího zařízení za 1 týden rozšíření základní sestavy</t>
  </si>
  <si>
    <t>14866107</t>
  </si>
  <si>
    <t>7591505030</t>
  </si>
  <si>
    <t>Osazení přechodného dopravního značení při vypnutí přejezdového zabezpečovacího zařízení základní sestavy</t>
  </si>
  <si>
    <t>916081126</t>
  </si>
  <si>
    <t>7591505032</t>
  </si>
  <si>
    <t>Osazení přechodného dopravního značení při vypnutí přejezdového zabezpečovacího zařízení rozšíření základní sestavy</t>
  </si>
  <si>
    <t>1982541039</t>
  </si>
  <si>
    <t>27</t>
  </si>
  <si>
    <t>7598095150</t>
  </si>
  <si>
    <t>Regulovaní a aktivování automatického přejezdového zařízení se závorami</t>
  </si>
  <si>
    <t>-236594786</t>
  </si>
  <si>
    <t>28</t>
  </si>
  <si>
    <t>7598095510</t>
  </si>
  <si>
    <t>Komplexní zkouška automatických přejezdových zabezpečovacích zařízení se závorami dvoukolejné</t>
  </si>
  <si>
    <t>-726219963</t>
  </si>
  <si>
    <t>29</t>
  </si>
  <si>
    <t>7598095565</t>
  </si>
  <si>
    <t>Vyhotovení protokolu UTZ pro PZZ se závorou dvě a více kolejí</t>
  </si>
  <si>
    <t>310330629</t>
  </si>
  <si>
    <t>30</t>
  </si>
  <si>
    <t>7499451010</t>
  </si>
  <si>
    <t>Vydání průkazu způsobilosti pro funkční celek, provizorní stav</t>
  </si>
  <si>
    <t>1599354287</t>
  </si>
  <si>
    <t>31</t>
  </si>
  <si>
    <t>2139416320</t>
  </si>
  <si>
    <t>Poznámka k položce:_x000D_
Dočasná úprava SW řídící stanice při výluce PZS, následně uvedení do původního stavu</t>
  </si>
  <si>
    <t>32</t>
  </si>
  <si>
    <t>HZS4232</t>
  </si>
  <si>
    <t>Hodinová zúčtovací sazba technik odborný</t>
  </si>
  <si>
    <t>310218944</t>
  </si>
  <si>
    <t>Poznámka k položce:_x000D_
Tech. prohlídka a zkouška UTZ - ŘS při její dočasné úpravě</t>
  </si>
  <si>
    <t>PS 02 - PZS v km 216,067 (P 6826)</t>
  </si>
  <si>
    <t>22*1,05</t>
  </si>
  <si>
    <t>22*0,4*0,8   "Kabelové rýhy</t>
  </si>
  <si>
    <t>22  "Kabelové rýhy</t>
  </si>
  <si>
    <t>PS 03 - PZS v km 214,284 (P 6825)</t>
  </si>
  <si>
    <t>26*1,05</t>
  </si>
  <si>
    <t>26*0,4*0,8   "Kabelové rýhy</t>
  </si>
  <si>
    <t>26  "Kabelové rýhy</t>
  </si>
  <si>
    <t>7592907040</t>
  </si>
  <si>
    <t>Demontáž bloku baterie olověné 6 V a 12 V kapacity do 200 Ah</t>
  </si>
  <si>
    <t>-527531794</t>
  </si>
  <si>
    <t>7592910130</t>
  </si>
  <si>
    <t>Baterie Staniční akumulátory NiCd článek 1,2 V/150 Ah C5 se sintrovanou elektrodou, cena včetně spojovacího materiálu a bateriového nosiče či stojanu</t>
  </si>
  <si>
    <t>1196419085</t>
  </si>
  <si>
    <t>7592905020</t>
  </si>
  <si>
    <t>Montáž bloku baterie niklokadmiové kapacity do 200 Ah</t>
  </si>
  <si>
    <t>-1452426099</t>
  </si>
  <si>
    <t>7593310860</t>
  </si>
  <si>
    <t>Konstrukční díly Stojan pod baterie  (CV621849001)</t>
  </si>
  <si>
    <t>67848481</t>
  </si>
  <si>
    <t>-828037817</t>
  </si>
  <si>
    <t xml:space="preserve">Poznámka k položce:_x000D_
Dočasná úprvava vazeb na SZZ </t>
  </si>
  <si>
    <t>33</t>
  </si>
  <si>
    <t>Poznámka k položce:_x000D_
Tech. prohlídka a zkouška UTZ - při dočasné úpravě</t>
  </si>
  <si>
    <t>PS 04 - PZS v km 210,738 (P 6822)</t>
  </si>
  <si>
    <t>20*1,05</t>
  </si>
  <si>
    <t>20*0,4*0,8   "Kabelové rýhy</t>
  </si>
  <si>
    <t>20  "Kabelové rýhy</t>
  </si>
  <si>
    <t>-1232936782</t>
  </si>
  <si>
    <t>1560170072</t>
  </si>
  <si>
    <t>Poznámka k položce:_x000D_
Dočasná úprava SW řídící stanice při výluce PZS (dotčeno 7 přejezdů), následně uvedení do původního stavu</t>
  </si>
  <si>
    <t>34</t>
  </si>
  <si>
    <t>-1586613011</t>
  </si>
  <si>
    <t>PS 05 - PZS v km 208,487 (P 6819)</t>
  </si>
  <si>
    <t>18*1,05</t>
  </si>
  <si>
    <t>18*0,4*0,8   "Kabelové rýhy</t>
  </si>
  <si>
    <t>18  "Kabelové rýhy</t>
  </si>
  <si>
    <t>-433527619</t>
  </si>
  <si>
    <t>-1535182169</t>
  </si>
  <si>
    <t>PS 01 - PS 05 - VON</t>
  </si>
  <si>
    <t>VRN - Vedlejší rozpočtové náklady</t>
  </si>
  <si>
    <t>VRN</t>
  </si>
  <si>
    <t>Vedlejší rozpočtové náklady</t>
  </si>
  <si>
    <t>023101021</t>
  </si>
  <si>
    <t>Projektové práce Projektové práce v rozsahu ZRN (vyjma dále jmenované práce) přes 3 do 5 mil. Kč</t>
  </si>
  <si>
    <t>%</t>
  </si>
  <si>
    <t>1034918759</t>
  </si>
  <si>
    <t>023131011</t>
  </si>
  <si>
    <t>Projektové práce Dokumentace skutečného provedení zabezpečovacích, sdělovacích, elektrických zařízení</t>
  </si>
  <si>
    <t>692650199</t>
  </si>
  <si>
    <t>024101401</t>
  </si>
  <si>
    <t>Inženýrská činnost koordinační a kompletační činnost</t>
  </si>
  <si>
    <t>-857126323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</si>
</sst>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2"/>
  <sheetViews>
    <sheetView showGridLines="0" tabSelected="1" topLeftCell="A55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0"/>
      <c r="AQ5" s="20"/>
      <c r="AR5" s="18"/>
      <c r="BE5" s="26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0"/>
      <c r="AQ6" s="20"/>
      <c r="AR6" s="18"/>
      <c r="BE6" s="26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69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6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69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6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6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69"/>
      <c r="BS12" s="15" t="s">
        <v>6</v>
      </c>
    </row>
    <row r="13" spans="1:74" s="1" customFormat="1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69"/>
      <c r="BS13" s="15" t="s">
        <v>6</v>
      </c>
    </row>
    <row r="14" spans="1:74">
      <c r="B14" s="19"/>
      <c r="C14" s="20"/>
      <c r="D14" s="20"/>
      <c r="E14" s="274" t="s">
        <v>28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6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69"/>
      <c r="BS15" s="15" t="s">
        <v>4</v>
      </c>
    </row>
    <row r="16" spans="1:74" s="1" customFormat="1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6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69"/>
      <c r="BS17" s="15" t="s">
        <v>30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69"/>
      <c r="BS18" s="15" t="s">
        <v>6</v>
      </c>
    </row>
    <row r="19" spans="1:71" s="1" customFormat="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6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69"/>
      <c r="BS20" s="15" t="s">
        <v>30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69"/>
    </row>
    <row r="22" spans="1:71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69"/>
    </row>
    <row r="23" spans="1:71" s="1" customFormat="1" ht="16.5" customHeight="1">
      <c r="B23" s="19"/>
      <c r="C23" s="20"/>
      <c r="D23" s="20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0"/>
      <c r="AP23" s="20"/>
      <c r="AQ23" s="20"/>
      <c r="AR23" s="18"/>
      <c r="BE23" s="26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6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69"/>
    </row>
    <row r="26" spans="1:71" s="2" customFormat="1" ht="25.9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7">
        <f>ROUND(AG94,2)</f>
        <v>0</v>
      </c>
      <c r="AL26" s="278"/>
      <c r="AM26" s="278"/>
      <c r="AN26" s="278"/>
      <c r="AO26" s="278"/>
      <c r="AP26" s="34"/>
      <c r="AQ26" s="34"/>
      <c r="AR26" s="37"/>
      <c r="BE26" s="26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69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9" t="s">
        <v>34</v>
      </c>
      <c r="M28" s="279"/>
      <c r="N28" s="279"/>
      <c r="O28" s="279"/>
      <c r="P28" s="279"/>
      <c r="Q28" s="34"/>
      <c r="R28" s="34"/>
      <c r="S28" s="34"/>
      <c r="T28" s="34"/>
      <c r="U28" s="34"/>
      <c r="V28" s="34"/>
      <c r="W28" s="279" t="s">
        <v>35</v>
      </c>
      <c r="X28" s="279"/>
      <c r="Y28" s="279"/>
      <c r="Z28" s="279"/>
      <c r="AA28" s="279"/>
      <c r="AB28" s="279"/>
      <c r="AC28" s="279"/>
      <c r="AD28" s="279"/>
      <c r="AE28" s="279"/>
      <c r="AF28" s="34"/>
      <c r="AG28" s="34"/>
      <c r="AH28" s="34"/>
      <c r="AI28" s="34"/>
      <c r="AJ28" s="34"/>
      <c r="AK28" s="279" t="s">
        <v>36</v>
      </c>
      <c r="AL28" s="279"/>
      <c r="AM28" s="279"/>
      <c r="AN28" s="279"/>
      <c r="AO28" s="279"/>
      <c r="AP28" s="34"/>
      <c r="AQ28" s="34"/>
      <c r="AR28" s="37"/>
      <c r="BE28" s="269"/>
    </row>
    <row r="29" spans="1:71" s="3" customFormat="1" ht="14.45" customHeight="1">
      <c r="B29" s="38"/>
      <c r="C29" s="39"/>
      <c r="D29" s="27" t="s">
        <v>37</v>
      </c>
      <c r="E29" s="39"/>
      <c r="F29" s="27" t="s">
        <v>38</v>
      </c>
      <c r="G29" s="39"/>
      <c r="H29" s="39"/>
      <c r="I29" s="39"/>
      <c r="J29" s="39"/>
      <c r="K29" s="39"/>
      <c r="L29" s="282">
        <v>0.21</v>
      </c>
      <c r="M29" s="281"/>
      <c r="N29" s="281"/>
      <c r="O29" s="281"/>
      <c r="P29" s="281"/>
      <c r="Q29" s="39"/>
      <c r="R29" s="39"/>
      <c r="S29" s="39"/>
      <c r="T29" s="39"/>
      <c r="U29" s="39"/>
      <c r="V29" s="39"/>
      <c r="W29" s="280">
        <f>ROUND(AZ94, 2)</f>
        <v>0</v>
      </c>
      <c r="X29" s="281"/>
      <c r="Y29" s="281"/>
      <c r="Z29" s="281"/>
      <c r="AA29" s="281"/>
      <c r="AB29" s="281"/>
      <c r="AC29" s="281"/>
      <c r="AD29" s="281"/>
      <c r="AE29" s="281"/>
      <c r="AF29" s="39"/>
      <c r="AG29" s="39"/>
      <c r="AH29" s="39"/>
      <c r="AI29" s="39"/>
      <c r="AJ29" s="39"/>
      <c r="AK29" s="280">
        <f>ROUND(AV94, 2)</f>
        <v>0</v>
      </c>
      <c r="AL29" s="281"/>
      <c r="AM29" s="281"/>
      <c r="AN29" s="281"/>
      <c r="AO29" s="281"/>
      <c r="AP29" s="39"/>
      <c r="AQ29" s="39"/>
      <c r="AR29" s="40"/>
      <c r="BE29" s="270"/>
    </row>
    <row r="30" spans="1:71" s="3" customFormat="1" ht="14.45" customHeight="1">
      <c r="B30" s="38"/>
      <c r="C30" s="39"/>
      <c r="D30" s="39"/>
      <c r="E30" s="39"/>
      <c r="F30" s="27" t="s">
        <v>39</v>
      </c>
      <c r="G30" s="39"/>
      <c r="H30" s="39"/>
      <c r="I30" s="39"/>
      <c r="J30" s="39"/>
      <c r="K30" s="39"/>
      <c r="L30" s="282">
        <v>0.15</v>
      </c>
      <c r="M30" s="281"/>
      <c r="N30" s="281"/>
      <c r="O30" s="281"/>
      <c r="P30" s="281"/>
      <c r="Q30" s="39"/>
      <c r="R30" s="39"/>
      <c r="S30" s="39"/>
      <c r="T30" s="39"/>
      <c r="U30" s="39"/>
      <c r="V30" s="39"/>
      <c r="W30" s="280">
        <f>ROUND(BA94, 2)</f>
        <v>0</v>
      </c>
      <c r="X30" s="281"/>
      <c r="Y30" s="281"/>
      <c r="Z30" s="281"/>
      <c r="AA30" s="281"/>
      <c r="AB30" s="281"/>
      <c r="AC30" s="281"/>
      <c r="AD30" s="281"/>
      <c r="AE30" s="281"/>
      <c r="AF30" s="39"/>
      <c r="AG30" s="39"/>
      <c r="AH30" s="39"/>
      <c r="AI30" s="39"/>
      <c r="AJ30" s="39"/>
      <c r="AK30" s="280">
        <f>ROUND(AW94, 2)</f>
        <v>0</v>
      </c>
      <c r="AL30" s="281"/>
      <c r="AM30" s="281"/>
      <c r="AN30" s="281"/>
      <c r="AO30" s="281"/>
      <c r="AP30" s="39"/>
      <c r="AQ30" s="39"/>
      <c r="AR30" s="40"/>
      <c r="BE30" s="270"/>
    </row>
    <row r="31" spans="1:71" s="3" customFormat="1" ht="14.45" hidden="1" customHeight="1">
      <c r="B31" s="38"/>
      <c r="C31" s="39"/>
      <c r="D31" s="39"/>
      <c r="E31" s="39"/>
      <c r="F31" s="27" t="s">
        <v>40</v>
      </c>
      <c r="G31" s="39"/>
      <c r="H31" s="39"/>
      <c r="I31" s="39"/>
      <c r="J31" s="39"/>
      <c r="K31" s="39"/>
      <c r="L31" s="282">
        <v>0.21</v>
      </c>
      <c r="M31" s="281"/>
      <c r="N31" s="281"/>
      <c r="O31" s="281"/>
      <c r="P31" s="281"/>
      <c r="Q31" s="39"/>
      <c r="R31" s="39"/>
      <c r="S31" s="39"/>
      <c r="T31" s="39"/>
      <c r="U31" s="39"/>
      <c r="V31" s="39"/>
      <c r="W31" s="280">
        <f>ROUND(BB94, 2)</f>
        <v>0</v>
      </c>
      <c r="X31" s="281"/>
      <c r="Y31" s="281"/>
      <c r="Z31" s="281"/>
      <c r="AA31" s="281"/>
      <c r="AB31" s="281"/>
      <c r="AC31" s="281"/>
      <c r="AD31" s="281"/>
      <c r="AE31" s="281"/>
      <c r="AF31" s="39"/>
      <c r="AG31" s="39"/>
      <c r="AH31" s="39"/>
      <c r="AI31" s="39"/>
      <c r="AJ31" s="39"/>
      <c r="AK31" s="280">
        <v>0</v>
      </c>
      <c r="AL31" s="281"/>
      <c r="AM31" s="281"/>
      <c r="AN31" s="281"/>
      <c r="AO31" s="281"/>
      <c r="AP31" s="39"/>
      <c r="AQ31" s="39"/>
      <c r="AR31" s="40"/>
      <c r="BE31" s="270"/>
    </row>
    <row r="32" spans="1:71" s="3" customFormat="1" ht="14.45" hidden="1" customHeight="1">
      <c r="B32" s="38"/>
      <c r="C32" s="39"/>
      <c r="D32" s="39"/>
      <c r="E32" s="39"/>
      <c r="F32" s="27" t="s">
        <v>41</v>
      </c>
      <c r="G32" s="39"/>
      <c r="H32" s="39"/>
      <c r="I32" s="39"/>
      <c r="J32" s="39"/>
      <c r="K32" s="39"/>
      <c r="L32" s="282">
        <v>0.15</v>
      </c>
      <c r="M32" s="281"/>
      <c r="N32" s="281"/>
      <c r="O32" s="281"/>
      <c r="P32" s="281"/>
      <c r="Q32" s="39"/>
      <c r="R32" s="39"/>
      <c r="S32" s="39"/>
      <c r="T32" s="39"/>
      <c r="U32" s="39"/>
      <c r="V32" s="39"/>
      <c r="W32" s="280">
        <f>ROUND(BC94, 2)</f>
        <v>0</v>
      </c>
      <c r="X32" s="281"/>
      <c r="Y32" s="281"/>
      <c r="Z32" s="281"/>
      <c r="AA32" s="281"/>
      <c r="AB32" s="281"/>
      <c r="AC32" s="281"/>
      <c r="AD32" s="281"/>
      <c r="AE32" s="281"/>
      <c r="AF32" s="39"/>
      <c r="AG32" s="39"/>
      <c r="AH32" s="39"/>
      <c r="AI32" s="39"/>
      <c r="AJ32" s="39"/>
      <c r="AK32" s="280">
        <v>0</v>
      </c>
      <c r="AL32" s="281"/>
      <c r="AM32" s="281"/>
      <c r="AN32" s="281"/>
      <c r="AO32" s="281"/>
      <c r="AP32" s="39"/>
      <c r="AQ32" s="39"/>
      <c r="AR32" s="40"/>
      <c r="BE32" s="270"/>
    </row>
    <row r="33" spans="1:57" s="3" customFormat="1" ht="14.45" hidden="1" customHeight="1">
      <c r="B33" s="38"/>
      <c r="C33" s="39"/>
      <c r="D33" s="39"/>
      <c r="E33" s="39"/>
      <c r="F33" s="27" t="s">
        <v>42</v>
      </c>
      <c r="G33" s="39"/>
      <c r="H33" s="39"/>
      <c r="I33" s="39"/>
      <c r="J33" s="39"/>
      <c r="K33" s="39"/>
      <c r="L33" s="282">
        <v>0</v>
      </c>
      <c r="M33" s="281"/>
      <c r="N33" s="281"/>
      <c r="O33" s="281"/>
      <c r="P33" s="281"/>
      <c r="Q33" s="39"/>
      <c r="R33" s="39"/>
      <c r="S33" s="39"/>
      <c r="T33" s="39"/>
      <c r="U33" s="39"/>
      <c r="V33" s="39"/>
      <c r="W33" s="280">
        <f>ROUND(BD94, 2)</f>
        <v>0</v>
      </c>
      <c r="X33" s="281"/>
      <c r="Y33" s="281"/>
      <c r="Z33" s="281"/>
      <c r="AA33" s="281"/>
      <c r="AB33" s="281"/>
      <c r="AC33" s="281"/>
      <c r="AD33" s="281"/>
      <c r="AE33" s="281"/>
      <c r="AF33" s="39"/>
      <c r="AG33" s="39"/>
      <c r="AH33" s="39"/>
      <c r="AI33" s="39"/>
      <c r="AJ33" s="39"/>
      <c r="AK33" s="280">
        <v>0</v>
      </c>
      <c r="AL33" s="281"/>
      <c r="AM33" s="281"/>
      <c r="AN33" s="281"/>
      <c r="AO33" s="281"/>
      <c r="AP33" s="39"/>
      <c r="AQ33" s="39"/>
      <c r="AR33" s="40"/>
      <c r="BE33" s="27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69"/>
    </row>
    <row r="35" spans="1:57" s="2" customFormat="1" ht="25.9" customHeight="1">
      <c r="A35" s="32"/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86" t="s">
        <v>45</v>
      </c>
      <c r="Y35" s="284"/>
      <c r="Z35" s="284"/>
      <c r="AA35" s="284"/>
      <c r="AB35" s="284"/>
      <c r="AC35" s="43"/>
      <c r="AD35" s="43"/>
      <c r="AE35" s="43"/>
      <c r="AF35" s="43"/>
      <c r="AG35" s="43"/>
      <c r="AH35" s="43"/>
      <c r="AI35" s="43"/>
      <c r="AJ35" s="43"/>
      <c r="AK35" s="283">
        <f>SUM(AK26:AK33)</f>
        <v>0</v>
      </c>
      <c r="AL35" s="284"/>
      <c r="AM35" s="284"/>
      <c r="AN35" s="284"/>
      <c r="AO35" s="285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47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>
      <c r="A60" s="32"/>
      <c r="B60" s="33"/>
      <c r="C60" s="34"/>
      <c r="D60" s="50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48</v>
      </c>
      <c r="AI60" s="36"/>
      <c r="AJ60" s="36"/>
      <c r="AK60" s="36"/>
      <c r="AL60" s="36"/>
      <c r="AM60" s="50" t="s">
        <v>49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>
      <c r="A64" s="32"/>
      <c r="B64" s="33"/>
      <c r="C64" s="34"/>
      <c r="D64" s="47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51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>
      <c r="A75" s="32"/>
      <c r="B75" s="33"/>
      <c r="C75" s="34"/>
      <c r="D75" s="50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48</v>
      </c>
      <c r="AI75" s="36"/>
      <c r="AJ75" s="36"/>
      <c r="AK75" s="36"/>
      <c r="AL75" s="36"/>
      <c r="AM75" s="50" t="s">
        <v>49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2022/02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50" t="str">
        <f>K6</f>
        <v>Oprava PZS na trati Odb. Brno Židenice - Svitavy - 2. část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55" t="str">
        <f>IF(AN8= "","",AN8)</f>
        <v>26. 4. 2022</v>
      </c>
      <c r="AN87" s="255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29</v>
      </c>
      <c r="AJ89" s="34"/>
      <c r="AK89" s="34"/>
      <c r="AL89" s="34"/>
      <c r="AM89" s="256" t="str">
        <f>IF(E17="","",E17)</f>
        <v xml:space="preserve"> </v>
      </c>
      <c r="AN89" s="257"/>
      <c r="AO89" s="257"/>
      <c r="AP89" s="257"/>
      <c r="AQ89" s="34"/>
      <c r="AR89" s="37"/>
      <c r="AS89" s="258" t="s">
        <v>53</v>
      </c>
      <c r="AT89" s="259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27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31</v>
      </c>
      <c r="AJ90" s="34"/>
      <c r="AK90" s="34"/>
      <c r="AL90" s="34"/>
      <c r="AM90" s="256" t="str">
        <f>IF(E20="","",E20)</f>
        <v xml:space="preserve"> </v>
      </c>
      <c r="AN90" s="257"/>
      <c r="AO90" s="257"/>
      <c r="AP90" s="257"/>
      <c r="AQ90" s="34"/>
      <c r="AR90" s="37"/>
      <c r="AS90" s="260"/>
      <c r="AT90" s="261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2"/>
      <c r="AT91" s="263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4" t="s">
        <v>54</v>
      </c>
      <c r="D92" s="253"/>
      <c r="E92" s="253"/>
      <c r="F92" s="253"/>
      <c r="G92" s="253"/>
      <c r="H92" s="71"/>
      <c r="I92" s="252" t="s">
        <v>55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65" t="s">
        <v>56</v>
      </c>
      <c r="AH92" s="253"/>
      <c r="AI92" s="253"/>
      <c r="AJ92" s="253"/>
      <c r="AK92" s="253"/>
      <c r="AL92" s="253"/>
      <c r="AM92" s="253"/>
      <c r="AN92" s="252" t="s">
        <v>57</v>
      </c>
      <c r="AO92" s="253"/>
      <c r="AP92" s="264"/>
      <c r="AQ92" s="72" t="s">
        <v>58</v>
      </c>
      <c r="AR92" s="37"/>
      <c r="AS92" s="73" t="s">
        <v>59</v>
      </c>
      <c r="AT92" s="74" t="s">
        <v>60</v>
      </c>
      <c r="AU92" s="74" t="s">
        <v>61</v>
      </c>
      <c r="AV92" s="74" t="s">
        <v>62</v>
      </c>
      <c r="AW92" s="74" t="s">
        <v>63</v>
      </c>
      <c r="AX92" s="74" t="s">
        <v>64</v>
      </c>
      <c r="AY92" s="74" t="s">
        <v>65</v>
      </c>
      <c r="AZ92" s="74" t="s">
        <v>66</v>
      </c>
      <c r="BA92" s="74" t="s">
        <v>67</v>
      </c>
      <c r="BB92" s="74" t="s">
        <v>68</v>
      </c>
      <c r="BC92" s="74" t="s">
        <v>69</v>
      </c>
      <c r="BD92" s="75" t="s">
        <v>70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71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6">
        <f>ROUND(AG95+AG99+AG103+AG107+AG111+AG115,2)</f>
        <v>0</v>
      </c>
      <c r="AH94" s="266"/>
      <c r="AI94" s="266"/>
      <c r="AJ94" s="266"/>
      <c r="AK94" s="266"/>
      <c r="AL94" s="266"/>
      <c r="AM94" s="266"/>
      <c r="AN94" s="267">
        <f t="shared" ref="AN94:AN120" si="0">SUM(AG94,AT94)</f>
        <v>0</v>
      </c>
      <c r="AO94" s="267"/>
      <c r="AP94" s="267"/>
      <c r="AQ94" s="83" t="s">
        <v>1</v>
      </c>
      <c r="AR94" s="84"/>
      <c r="AS94" s="85">
        <f>ROUND(AS95+AS99+AS103+AS107+AS111+AS115,2)</f>
        <v>0</v>
      </c>
      <c r="AT94" s="86">
        <f t="shared" ref="AT94:AT120" si="1">ROUND(SUM(AV94:AW94),2)</f>
        <v>0</v>
      </c>
      <c r="AU94" s="87">
        <f>ROUND(AU95+AU99+AU103+AU107+AU111+AU115,5)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ROUND(AZ95+AZ99+AZ103+AZ107+AZ111+AZ115,2)</f>
        <v>0</v>
      </c>
      <c r="BA94" s="86">
        <f>ROUND(BA95+BA99+BA103+BA107+BA111+BA115,2)</f>
        <v>0</v>
      </c>
      <c r="BB94" s="86">
        <f>ROUND(BB95+BB99+BB103+BB107+BB111+BB115,2)</f>
        <v>0</v>
      </c>
      <c r="BC94" s="86">
        <f>ROUND(BC95+BC99+BC103+BC107+BC111+BC115,2)</f>
        <v>0</v>
      </c>
      <c r="BD94" s="88">
        <f>ROUND(BD95+BD99+BD103+BD107+BD111+BD115,2)</f>
        <v>0</v>
      </c>
      <c r="BS94" s="89" t="s">
        <v>72</v>
      </c>
      <c r="BT94" s="89" t="s">
        <v>73</v>
      </c>
      <c r="BU94" s="90" t="s">
        <v>74</v>
      </c>
      <c r="BV94" s="89" t="s">
        <v>75</v>
      </c>
      <c r="BW94" s="89" t="s">
        <v>5</v>
      </c>
      <c r="BX94" s="89" t="s">
        <v>76</v>
      </c>
      <c r="CL94" s="89" t="s">
        <v>1</v>
      </c>
    </row>
    <row r="95" spans="1:91" s="7" customFormat="1" ht="16.5" customHeight="1">
      <c r="B95" s="91"/>
      <c r="C95" s="92"/>
      <c r="D95" s="244" t="s">
        <v>77</v>
      </c>
      <c r="E95" s="244"/>
      <c r="F95" s="244"/>
      <c r="G95" s="244"/>
      <c r="H95" s="244"/>
      <c r="I95" s="93"/>
      <c r="J95" s="244" t="s">
        <v>78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7">
        <f>ROUND(SUM(AG96:AG98),2)</f>
        <v>0</v>
      </c>
      <c r="AH95" s="248"/>
      <c r="AI95" s="248"/>
      <c r="AJ95" s="248"/>
      <c r="AK95" s="248"/>
      <c r="AL95" s="248"/>
      <c r="AM95" s="248"/>
      <c r="AN95" s="249">
        <f t="shared" si="0"/>
        <v>0</v>
      </c>
      <c r="AO95" s="248"/>
      <c r="AP95" s="248"/>
      <c r="AQ95" s="94" t="s">
        <v>79</v>
      </c>
      <c r="AR95" s="95"/>
      <c r="AS95" s="96">
        <f>ROUND(SUM(AS96:AS98),2)</f>
        <v>0</v>
      </c>
      <c r="AT95" s="97">
        <f t="shared" si="1"/>
        <v>0</v>
      </c>
      <c r="AU95" s="98">
        <f>ROUND(SUM(AU96:AU98),5)</f>
        <v>0</v>
      </c>
      <c r="AV95" s="97">
        <f>ROUND(AZ95*L29,2)</f>
        <v>0</v>
      </c>
      <c r="AW95" s="97">
        <f>ROUND(BA95*L30,2)</f>
        <v>0</v>
      </c>
      <c r="AX95" s="97">
        <f>ROUND(BB95*L29,2)</f>
        <v>0</v>
      </c>
      <c r="AY95" s="97">
        <f>ROUND(BC95*L30,2)</f>
        <v>0</v>
      </c>
      <c r="AZ95" s="97">
        <f>ROUND(SUM(AZ96:AZ98),2)</f>
        <v>0</v>
      </c>
      <c r="BA95" s="97">
        <f>ROUND(SUM(BA96:BA98),2)</f>
        <v>0</v>
      </c>
      <c r="BB95" s="97">
        <f>ROUND(SUM(BB96:BB98),2)</f>
        <v>0</v>
      </c>
      <c r="BC95" s="97">
        <f>ROUND(SUM(BC96:BC98),2)</f>
        <v>0</v>
      </c>
      <c r="BD95" s="99">
        <f>ROUND(SUM(BD96:BD98),2)</f>
        <v>0</v>
      </c>
      <c r="BS95" s="100" t="s">
        <v>72</v>
      </c>
      <c r="BT95" s="100" t="s">
        <v>80</v>
      </c>
      <c r="BU95" s="100" t="s">
        <v>74</v>
      </c>
      <c r="BV95" s="100" t="s">
        <v>75</v>
      </c>
      <c r="BW95" s="100" t="s">
        <v>81</v>
      </c>
      <c r="BX95" s="100" t="s">
        <v>5</v>
      </c>
      <c r="CL95" s="100" t="s">
        <v>1</v>
      </c>
      <c r="CM95" s="100" t="s">
        <v>82</v>
      </c>
    </row>
    <row r="96" spans="1:91" s="4" customFormat="1" ht="16.5" customHeight="1">
      <c r="A96" s="101" t="s">
        <v>83</v>
      </c>
      <c r="B96" s="56"/>
      <c r="C96" s="102"/>
      <c r="D96" s="102"/>
      <c r="E96" s="243" t="s">
        <v>84</v>
      </c>
      <c r="F96" s="243"/>
      <c r="G96" s="243"/>
      <c r="H96" s="243"/>
      <c r="I96" s="243"/>
      <c r="J96" s="102"/>
      <c r="K96" s="243" t="s">
        <v>85</v>
      </c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45">
        <f>'01 - Venkovní prky - tech...'!J32</f>
        <v>0</v>
      </c>
      <c r="AH96" s="246"/>
      <c r="AI96" s="246"/>
      <c r="AJ96" s="246"/>
      <c r="AK96" s="246"/>
      <c r="AL96" s="246"/>
      <c r="AM96" s="246"/>
      <c r="AN96" s="245">
        <f t="shared" si="0"/>
        <v>0</v>
      </c>
      <c r="AO96" s="246"/>
      <c r="AP96" s="246"/>
      <c r="AQ96" s="103" t="s">
        <v>86</v>
      </c>
      <c r="AR96" s="58"/>
      <c r="AS96" s="104">
        <v>0</v>
      </c>
      <c r="AT96" s="105">
        <f t="shared" si="1"/>
        <v>0</v>
      </c>
      <c r="AU96" s="106">
        <f>'01 - Venkovní prky - tech...'!P121</f>
        <v>0</v>
      </c>
      <c r="AV96" s="105">
        <f>'01 - Venkovní prky - tech...'!J35</f>
        <v>0</v>
      </c>
      <c r="AW96" s="105">
        <f>'01 - Venkovní prky - tech...'!J36</f>
        <v>0</v>
      </c>
      <c r="AX96" s="105">
        <f>'01 - Venkovní prky - tech...'!J37</f>
        <v>0</v>
      </c>
      <c r="AY96" s="105">
        <f>'01 - Venkovní prky - tech...'!J38</f>
        <v>0</v>
      </c>
      <c r="AZ96" s="105">
        <f>'01 - Venkovní prky - tech...'!F35</f>
        <v>0</v>
      </c>
      <c r="BA96" s="105">
        <f>'01 - Venkovní prky - tech...'!F36</f>
        <v>0</v>
      </c>
      <c r="BB96" s="105">
        <f>'01 - Venkovní prky - tech...'!F37</f>
        <v>0</v>
      </c>
      <c r="BC96" s="105">
        <f>'01 - Venkovní prky - tech...'!F38</f>
        <v>0</v>
      </c>
      <c r="BD96" s="107">
        <f>'01 - Venkovní prky - tech...'!F39</f>
        <v>0</v>
      </c>
      <c r="BT96" s="108" t="s">
        <v>82</v>
      </c>
      <c r="BV96" s="108" t="s">
        <v>75</v>
      </c>
      <c r="BW96" s="108" t="s">
        <v>87</v>
      </c>
      <c r="BX96" s="108" t="s">
        <v>81</v>
      </c>
      <c r="CL96" s="108" t="s">
        <v>1</v>
      </c>
    </row>
    <row r="97" spans="1:91" s="4" customFormat="1" ht="16.5" customHeight="1">
      <c r="A97" s="101" t="s">
        <v>83</v>
      </c>
      <c r="B97" s="56"/>
      <c r="C97" s="102"/>
      <c r="D97" s="102"/>
      <c r="E97" s="243" t="s">
        <v>88</v>
      </c>
      <c r="F97" s="243"/>
      <c r="G97" s="243"/>
      <c r="H97" s="243"/>
      <c r="I97" s="243"/>
      <c r="J97" s="102"/>
      <c r="K97" s="243" t="s">
        <v>89</v>
      </c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5">
        <f>'02 - Venkovní prvky - sta...'!J32</f>
        <v>0</v>
      </c>
      <c r="AH97" s="246"/>
      <c r="AI97" s="246"/>
      <c r="AJ97" s="246"/>
      <c r="AK97" s="246"/>
      <c r="AL97" s="246"/>
      <c r="AM97" s="246"/>
      <c r="AN97" s="245">
        <f t="shared" si="0"/>
        <v>0</v>
      </c>
      <c r="AO97" s="246"/>
      <c r="AP97" s="246"/>
      <c r="AQ97" s="103" t="s">
        <v>86</v>
      </c>
      <c r="AR97" s="58"/>
      <c r="AS97" s="104">
        <v>0</v>
      </c>
      <c r="AT97" s="105">
        <f t="shared" si="1"/>
        <v>0</v>
      </c>
      <c r="AU97" s="106">
        <f>'02 - Venkovní prvky - sta...'!P120</f>
        <v>0</v>
      </c>
      <c r="AV97" s="105">
        <f>'02 - Venkovní prvky - sta...'!J35</f>
        <v>0</v>
      </c>
      <c r="AW97" s="105">
        <f>'02 - Venkovní prvky - sta...'!J36</f>
        <v>0</v>
      </c>
      <c r="AX97" s="105">
        <f>'02 - Venkovní prvky - sta...'!J37</f>
        <v>0</v>
      </c>
      <c r="AY97" s="105">
        <f>'02 - Venkovní prvky - sta...'!J38</f>
        <v>0</v>
      </c>
      <c r="AZ97" s="105">
        <f>'02 - Venkovní prvky - sta...'!F35</f>
        <v>0</v>
      </c>
      <c r="BA97" s="105">
        <f>'02 - Venkovní prvky - sta...'!F36</f>
        <v>0</v>
      </c>
      <c r="BB97" s="105">
        <f>'02 - Venkovní prvky - sta...'!F37</f>
        <v>0</v>
      </c>
      <c r="BC97" s="105">
        <f>'02 - Venkovní prvky - sta...'!F38</f>
        <v>0</v>
      </c>
      <c r="BD97" s="107">
        <f>'02 - Venkovní prvky - sta...'!F39</f>
        <v>0</v>
      </c>
      <c r="BT97" s="108" t="s">
        <v>82</v>
      </c>
      <c r="BV97" s="108" t="s">
        <v>75</v>
      </c>
      <c r="BW97" s="108" t="s">
        <v>90</v>
      </c>
      <c r="BX97" s="108" t="s">
        <v>81</v>
      </c>
      <c r="CL97" s="108" t="s">
        <v>1</v>
      </c>
    </row>
    <row r="98" spans="1:91" s="4" customFormat="1" ht="16.5" customHeight="1">
      <c r="A98" s="101" t="s">
        <v>83</v>
      </c>
      <c r="B98" s="56"/>
      <c r="C98" s="102"/>
      <c r="D98" s="102"/>
      <c r="E98" s="243" t="s">
        <v>91</v>
      </c>
      <c r="F98" s="243"/>
      <c r="G98" s="243"/>
      <c r="H98" s="243"/>
      <c r="I98" s="243"/>
      <c r="J98" s="102"/>
      <c r="K98" s="243" t="s">
        <v>92</v>
      </c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/>
      <c r="AD98" s="243"/>
      <c r="AE98" s="243"/>
      <c r="AF98" s="243"/>
      <c r="AG98" s="245">
        <f>'03 - Vnitřní technologie PZS'!J32</f>
        <v>0</v>
      </c>
      <c r="AH98" s="246"/>
      <c r="AI98" s="246"/>
      <c r="AJ98" s="246"/>
      <c r="AK98" s="246"/>
      <c r="AL98" s="246"/>
      <c r="AM98" s="246"/>
      <c r="AN98" s="245">
        <f t="shared" si="0"/>
        <v>0</v>
      </c>
      <c r="AO98" s="246"/>
      <c r="AP98" s="246"/>
      <c r="AQ98" s="103" t="s">
        <v>86</v>
      </c>
      <c r="AR98" s="58"/>
      <c r="AS98" s="104">
        <v>0</v>
      </c>
      <c r="AT98" s="105">
        <f t="shared" si="1"/>
        <v>0</v>
      </c>
      <c r="AU98" s="106">
        <f>'03 - Vnitřní technologie PZS'!P121</f>
        <v>0</v>
      </c>
      <c r="AV98" s="105">
        <f>'03 - Vnitřní technologie PZS'!J35</f>
        <v>0</v>
      </c>
      <c r="AW98" s="105">
        <f>'03 - Vnitřní technologie PZS'!J36</f>
        <v>0</v>
      </c>
      <c r="AX98" s="105">
        <f>'03 - Vnitřní technologie PZS'!J37</f>
        <v>0</v>
      </c>
      <c r="AY98" s="105">
        <f>'03 - Vnitřní technologie PZS'!J38</f>
        <v>0</v>
      </c>
      <c r="AZ98" s="105">
        <f>'03 - Vnitřní technologie PZS'!F35</f>
        <v>0</v>
      </c>
      <c r="BA98" s="105">
        <f>'03 - Vnitřní technologie PZS'!F36</f>
        <v>0</v>
      </c>
      <c r="BB98" s="105">
        <f>'03 - Vnitřní technologie PZS'!F37</f>
        <v>0</v>
      </c>
      <c r="BC98" s="105">
        <f>'03 - Vnitřní technologie PZS'!F38</f>
        <v>0</v>
      </c>
      <c r="BD98" s="107">
        <f>'03 - Vnitřní technologie PZS'!F39</f>
        <v>0</v>
      </c>
      <c r="BT98" s="108" t="s">
        <v>82</v>
      </c>
      <c r="BV98" s="108" t="s">
        <v>75</v>
      </c>
      <c r="BW98" s="108" t="s">
        <v>93</v>
      </c>
      <c r="BX98" s="108" t="s">
        <v>81</v>
      </c>
      <c r="CL98" s="108" t="s">
        <v>1</v>
      </c>
    </row>
    <row r="99" spans="1:91" s="7" customFormat="1" ht="16.5" customHeight="1">
      <c r="B99" s="91"/>
      <c r="C99" s="92"/>
      <c r="D99" s="244" t="s">
        <v>94</v>
      </c>
      <c r="E99" s="244"/>
      <c r="F99" s="244"/>
      <c r="G99" s="244"/>
      <c r="H99" s="244"/>
      <c r="I99" s="93"/>
      <c r="J99" s="244" t="s">
        <v>95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47">
        <f>ROUND(SUM(AG100:AG102),2)</f>
        <v>0</v>
      </c>
      <c r="AH99" s="248"/>
      <c r="AI99" s="248"/>
      <c r="AJ99" s="248"/>
      <c r="AK99" s="248"/>
      <c r="AL99" s="248"/>
      <c r="AM99" s="248"/>
      <c r="AN99" s="249">
        <f t="shared" si="0"/>
        <v>0</v>
      </c>
      <c r="AO99" s="248"/>
      <c r="AP99" s="248"/>
      <c r="AQ99" s="94" t="s">
        <v>79</v>
      </c>
      <c r="AR99" s="95"/>
      <c r="AS99" s="96">
        <f>ROUND(SUM(AS100:AS102),2)</f>
        <v>0</v>
      </c>
      <c r="AT99" s="97">
        <f t="shared" si="1"/>
        <v>0</v>
      </c>
      <c r="AU99" s="98">
        <f>ROUND(SUM(AU100:AU102),5)</f>
        <v>0</v>
      </c>
      <c r="AV99" s="97">
        <f>ROUND(AZ99*L29,2)</f>
        <v>0</v>
      </c>
      <c r="AW99" s="97">
        <f>ROUND(BA99*L30,2)</f>
        <v>0</v>
      </c>
      <c r="AX99" s="97">
        <f>ROUND(BB99*L29,2)</f>
        <v>0</v>
      </c>
      <c r="AY99" s="97">
        <f>ROUND(BC99*L30,2)</f>
        <v>0</v>
      </c>
      <c r="AZ99" s="97">
        <f>ROUND(SUM(AZ100:AZ102),2)</f>
        <v>0</v>
      </c>
      <c r="BA99" s="97">
        <f>ROUND(SUM(BA100:BA102),2)</f>
        <v>0</v>
      </c>
      <c r="BB99" s="97">
        <f>ROUND(SUM(BB100:BB102),2)</f>
        <v>0</v>
      </c>
      <c r="BC99" s="97">
        <f>ROUND(SUM(BC100:BC102),2)</f>
        <v>0</v>
      </c>
      <c r="BD99" s="99">
        <f>ROUND(SUM(BD100:BD102),2)</f>
        <v>0</v>
      </c>
      <c r="BS99" s="100" t="s">
        <v>72</v>
      </c>
      <c r="BT99" s="100" t="s">
        <v>80</v>
      </c>
      <c r="BU99" s="100" t="s">
        <v>74</v>
      </c>
      <c r="BV99" s="100" t="s">
        <v>75</v>
      </c>
      <c r="BW99" s="100" t="s">
        <v>96</v>
      </c>
      <c r="BX99" s="100" t="s">
        <v>5</v>
      </c>
      <c r="CL99" s="100" t="s">
        <v>1</v>
      </c>
      <c r="CM99" s="100" t="s">
        <v>82</v>
      </c>
    </row>
    <row r="100" spans="1:91" s="4" customFormat="1" ht="16.5" customHeight="1">
      <c r="A100" s="101" t="s">
        <v>83</v>
      </c>
      <c r="B100" s="56"/>
      <c r="C100" s="102"/>
      <c r="D100" s="102"/>
      <c r="E100" s="243" t="s">
        <v>84</v>
      </c>
      <c r="F100" s="243"/>
      <c r="G100" s="243"/>
      <c r="H100" s="243"/>
      <c r="I100" s="243"/>
      <c r="J100" s="102"/>
      <c r="K100" s="243" t="s">
        <v>85</v>
      </c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243"/>
      <c r="AD100" s="243"/>
      <c r="AE100" s="243"/>
      <c r="AF100" s="243"/>
      <c r="AG100" s="245">
        <f>'01 - Venkovní prky - tech..._01'!J32</f>
        <v>0</v>
      </c>
      <c r="AH100" s="246"/>
      <c r="AI100" s="246"/>
      <c r="AJ100" s="246"/>
      <c r="AK100" s="246"/>
      <c r="AL100" s="246"/>
      <c r="AM100" s="246"/>
      <c r="AN100" s="245">
        <f t="shared" si="0"/>
        <v>0</v>
      </c>
      <c r="AO100" s="246"/>
      <c r="AP100" s="246"/>
      <c r="AQ100" s="103" t="s">
        <v>86</v>
      </c>
      <c r="AR100" s="58"/>
      <c r="AS100" s="104">
        <v>0</v>
      </c>
      <c r="AT100" s="105">
        <f t="shared" si="1"/>
        <v>0</v>
      </c>
      <c r="AU100" s="106">
        <f>'01 - Venkovní prky - tech..._01'!P121</f>
        <v>0</v>
      </c>
      <c r="AV100" s="105">
        <f>'01 - Venkovní prky - tech..._01'!J35</f>
        <v>0</v>
      </c>
      <c r="AW100" s="105">
        <f>'01 - Venkovní prky - tech..._01'!J36</f>
        <v>0</v>
      </c>
      <c r="AX100" s="105">
        <f>'01 - Venkovní prky - tech..._01'!J37</f>
        <v>0</v>
      </c>
      <c r="AY100" s="105">
        <f>'01 - Venkovní prky - tech..._01'!J38</f>
        <v>0</v>
      </c>
      <c r="AZ100" s="105">
        <f>'01 - Venkovní prky - tech..._01'!F35</f>
        <v>0</v>
      </c>
      <c r="BA100" s="105">
        <f>'01 - Venkovní prky - tech..._01'!F36</f>
        <v>0</v>
      </c>
      <c r="BB100" s="105">
        <f>'01 - Venkovní prky - tech..._01'!F37</f>
        <v>0</v>
      </c>
      <c r="BC100" s="105">
        <f>'01 - Venkovní prky - tech..._01'!F38</f>
        <v>0</v>
      </c>
      <c r="BD100" s="107">
        <f>'01 - Venkovní prky - tech..._01'!F39</f>
        <v>0</v>
      </c>
      <c r="BT100" s="108" t="s">
        <v>82</v>
      </c>
      <c r="BV100" s="108" t="s">
        <v>75</v>
      </c>
      <c r="BW100" s="108" t="s">
        <v>97</v>
      </c>
      <c r="BX100" s="108" t="s">
        <v>96</v>
      </c>
      <c r="CL100" s="108" t="s">
        <v>1</v>
      </c>
    </row>
    <row r="101" spans="1:91" s="4" customFormat="1" ht="16.5" customHeight="1">
      <c r="A101" s="101" t="s">
        <v>83</v>
      </c>
      <c r="B101" s="56"/>
      <c r="C101" s="102"/>
      <c r="D101" s="102"/>
      <c r="E101" s="243" t="s">
        <v>88</v>
      </c>
      <c r="F101" s="243"/>
      <c r="G101" s="243"/>
      <c r="H101" s="243"/>
      <c r="I101" s="243"/>
      <c r="J101" s="102"/>
      <c r="K101" s="243" t="s">
        <v>89</v>
      </c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3"/>
      <c r="AG101" s="245">
        <f>'02 - Venkovní prvky - sta..._01'!J32</f>
        <v>0</v>
      </c>
      <c r="AH101" s="246"/>
      <c r="AI101" s="246"/>
      <c r="AJ101" s="246"/>
      <c r="AK101" s="246"/>
      <c r="AL101" s="246"/>
      <c r="AM101" s="246"/>
      <c r="AN101" s="245">
        <f t="shared" si="0"/>
        <v>0</v>
      </c>
      <c r="AO101" s="246"/>
      <c r="AP101" s="246"/>
      <c r="AQ101" s="103" t="s">
        <v>86</v>
      </c>
      <c r="AR101" s="58"/>
      <c r="AS101" s="104">
        <v>0</v>
      </c>
      <c r="AT101" s="105">
        <f t="shared" si="1"/>
        <v>0</v>
      </c>
      <c r="AU101" s="106">
        <f>'02 - Venkovní prvky - sta..._01'!P120</f>
        <v>0</v>
      </c>
      <c r="AV101" s="105">
        <f>'02 - Venkovní prvky - sta..._01'!J35</f>
        <v>0</v>
      </c>
      <c r="AW101" s="105">
        <f>'02 - Venkovní prvky - sta..._01'!J36</f>
        <v>0</v>
      </c>
      <c r="AX101" s="105">
        <f>'02 - Venkovní prvky - sta..._01'!J37</f>
        <v>0</v>
      </c>
      <c r="AY101" s="105">
        <f>'02 - Venkovní prvky - sta..._01'!J38</f>
        <v>0</v>
      </c>
      <c r="AZ101" s="105">
        <f>'02 - Venkovní prvky - sta..._01'!F35</f>
        <v>0</v>
      </c>
      <c r="BA101" s="105">
        <f>'02 - Venkovní prvky - sta..._01'!F36</f>
        <v>0</v>
      </c>
      <c r="BB101" s="105">
        <f>'02 - Venkovní prvky - sta..._01'!F37</f>
        <v>0</v>
      </c>
      <c r="BC101" s="105">
        <f>'02 - Venkovní prvky - sta..._01'!F38</f>
        <v>0</v>
      </c>
      <c r="BD101" s="107">
        <f>'02 - Venkovní prvky - sta..._01'!F39</f>
        <v>0</v>
      </c>
      <c r="BT101" s="108" t="s">
        <v>82</v>
      </c>
      <c r="BV101" s="108" t="s">
        <v>75</v>
      </c>
      <c r="BW101" s="108" t="s">
        <v>98</v>
      </c>
      <c r="BX101" s="108" t="s">
        <v>96</v>
      </c>
      <c r="CL101" s="108" t="s">
        <v>1</v>
      </c>
    </row>
    <row r="102" spans="1:91" s="4" customFormat="1" ht="16.5" customHeight="1">
      <c r="A102" s="101" t="s">
        <v>83</v>
      </c>
      <c r="B102" s="56"/>
      <c r="C102" s="102"/>
      <c r="D102" s="102"/>
      <c r="E102" s="243" t="s">
        <v>91</v>
      </c>
      <c r="F102" s="243"/>
      <c r="G102" s="243"/>
      <c r="H102" s="243"/>
      <c r="I102" s="243"/>
      <c r="J102" s="102"/>
      <c r="K102" s="243" t="s">
        <v>92</v>
      </c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  <c r="AB102" s="243"/>
      <c r="AC102" s="243"/>
      <c r="AD102" s="243"/>
      <c r="AE102" s="243"/>
      <c r="AF102" s="243"/>
      <c r="AG102" s="245">
        <f>'03 - Vnitřní technologie PZS_01'!J32</f>
        <v>0</v>
      </c>
      <c r="AH102" s="246"/>
      <c r="AI102" s="246"/>
      <c r="AJ102" s="246"/>
      <c r="AK102" s="246"/>
      <c r="AL102" s="246"/>
      <c r="AM102" s="246"/>
      <c r="AN102" s="245">
        <f t="shared" si="0"/>
        <v>0</v>
      </c>
      <c r="AO102" s="246"/>
      <c r="AP102" s="246"/>
      <c r="AQ102" s="103" t="s">
        <v>86</v>
      </c>
      <c r="AR102" s="58"/>
      <c r="AS102" s="104">
        <v>0</v>
      </c>
      <c r="AT102" s="105">
        <f t="shared" si="1"/>
        <v>0</v>
      </c>
      <c r="AU102" s="106">
        <f>'03 - Vnitřní technologie PZS_01'!P121</f>
        <v>0</v>
      </c>
      <c r="AV102" s="105">
        <f>'03 - Vnitřní technologie PZS_01'!J35</f>
        <v>0</v>
      </c>
      <c r="AW102" s="105">
        <f>'03 - Vnitřní technologie PZS_01'!J36</f>
        <v>0</v>
      </c>
      <c r="AX102" s="105">
        <f>'03 - Vnitřní technologie PZS_01'!J37</f>
        <v>0</v>
      </c>
      <c r="AY102" s="105">
        <f>'03 - Vnitřní technologie PZS_01'!J38</f>
        <v>0</v>
      </c>
      <c r="AZ102" s="105">
        <f>'03 - Vnitřní technologie PZS_01'!F35</f>
        <v>0</v>
      </c>
      <c r="BA102" s="105">
        <f>'03 - Vnitřní technologie PZS_01'!F36</f>
        <v>0</v>
      </c>
      <c r="BB102" s="105">
        <f>'03 - Vnitřní technologie PZS_01'!F37</f>
        <v>0</v>
      </c>
      <c r="BC102" s="105">
        <f>'03 - Vnitřní technologie PZS_01'!F38</f>
        <v>0</v>
      </c>
      <c r="BD102" s="107">
        <f>'03 - Vnitřní technologie PZS_01'!F39</f>
        <v>0</v>
      </c>
      <c r="BT102" s="108" t="s">
        <v>82</v>
      </c>
      <c r="BV102" s="108" t="s">
        <v>75</v>
      </c>
      <c r="BW102" s="108" t="s">
        <v>99</v>
      </c>
      <c r="BX102" s="108" t="s">
        <v>96</v>
      </c>
      <c r="CL102" s="108" t="s">
        <v>1</v>
      </c>
    </row>
    <row r="103" spans="1:91" s="7" customFormat="1" ht="16.5" customHeight="1">
      <c r="B103" s="91"/>
      <c r="C103" s="92"/>
      <c r="D103" s="244" t="s">
        <v>100</v>
      </c>
      <c r="E103" s="244"/>
      <c r="F103" s="244"/>
      <c r="G103" s="244"/>
      <c r="H103" s="244"/>
      <c r="I103" s="93"/>
      <c r="J103" s="244" t="s">
        <v>101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4"/>
      <c r="AG103" s="247">
        <f>ROUND(SUM(AG104:AG106),2)</f>
        <v>0</v>
      </c>
      <c r="AH103" s="248"/>
      <c r="AI103" s="248"/>
      <c r="AJ103" s="248"/>
      <c r="AK103" s="248"/>
      <c r="AL103" s="248"/>
      <c r="AM103" s="248"/>
      <c r="AN103" s="249">
        <f t="shared" si="0"/>
        <v>0</v>
      </c>
      <c r="AO103" s="248"/>
      <c r="AP103" s="248"/>
      <c r="AQ103" s="94" t="s">
        <v>79</v>
      </c>
      <c r="AR103" s="95"/>
      <c r="AS103" s="96">
        <f>ROUND(SUM(AS104:AS106),2)</f>
        <v>0</v>
      </c>
      <c r="AT103" s="97">
        <f t="shared" si="1"/>
        <v>0</v>
      </c>
      <c r="AU103" s="98">
        <f>ROUND(SUM(AU104:AU106),5)</f>
        <v>0</v>
      </c>
      <c r="AV103" s="97">
        <f>ROUND(AZ103*L29,2)</f>
        <v>0</v>
      </c>
      <c r="AW103" s="97">
        <f>ROUND(BA103*L30,2)</f>
        <v>0</v>
      </c>
      <c r="AX103" s="97">
        <f>ROUND(BB103*L29,2)</f>
        <v>0</v>
      </c>
      <c r="AY103" s="97">
        <f>ROUND(BC103*L30,2)</f>
        <v>0</v>
      </c>
      <c r="AZ103" s="97">
        <f>ROUND(SUM(AZ104:AZ106),2)</f>
        <v>0</v>
      </c>
      <c r="BA103" s="97">
        <f>ROUND(SUM(BA104:BA106),2)</f>
        <v>0</v>
      </c>
      <c r="BB103" s="97">
        <f>ROUND(SUM(BB104:BB106),2)</f>
        <v>0</v>
      </c>
      <c r="BC103" s="97">
        <f>ROUND(SUM(BC104:BC106),2)</f>
        <v>0</v>
      </c>
      <c r="BD103" s="99">
        <f>ROUND(SUM(BD104:BD106),2)</f>
        <v>0</v>
      </c>
      <c r="BS103" s="100" t="s">
        <v>72</v>
      </c>
      <c r="BT103" s="100" t="s">
        <v>80</v>
      </c>
      <c r="BU103" s="100" t="s">
        <v>74</v>
      </c>
      <c r="BV103" s="100" t="s">
        <v>75</v>
      </c>
      <c r="BW103" s="100" t="s">
        <v>102</v>
      </c>
      <c r="BX103" s="100" t="s">
        <v>5</v>
      </c>
      <c r="CL103" s="100" t="s">
        <v>1</v>
      </c>
      <c r="CM103" s="100" t="s">
        <v>82</v>
      </c>
    </row>
    <row r="104" spans="1:91" s="4" customFormat="1" ht="16.5" customHeight="1">
      <c r="A104" s="101" t="s">
        <v>83</v>
      </c>
      <c r="B104" s="56"/>
      <c r="C104" s="102"/>
      <c r="D104" s="102"/>
      <c r="E104" s="243" t="s">
        <v>84</v>
      </c>
      <c r="F104" s="243"/>
      <c r="G104" s="243"/>
      <c r="H104" s="243"/>
      <c r="I104" s="243"/>
      <c r="J104" s="102"/>
      <c r="K104" s="243" t="s">
        <v>85</v>
      </c>
      <c r="L104" s="243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  <c r="X104" s="243"/>
      <c r="Y104" s="243"/>
      <c r="Z104" s="243"/>
      <c r="AA104" s="243"/>
      <c r="AB104" s="243"/>
      <c r="AC104" s="243"/>
      <c r="AD104" s="243"/>
      <c r="AE104" s="243"/>
      <c r="AF104" s="243"/>
      <c r="AG104" s="245">
        <f>'01 - Venkovní prky - tech..._02'!J32</f>
        <v>0</v>
      </c>
      <c r="AH104" s="246"/>
      <c r="AI104" s="246"/>
      <c r="AJ104" s="246"/>
      <c r="AK104" s="246"/>
      <c r="AL104" s="246"/>
      <c r="AM104" s="246"/>
      <c r="AN104" s="245">
        <f t="shared" si="0"/>
        <v>0</v>
      </c>
      <c r="AO104" s="246"/>
      <c r="AP104" s="246"/>
      <c r="AQ104" s="103" t="s">
        <v>86</v>
      </c>
      <c r="AR104" s="58"/>
      <c r="AS104" s="104">
        <v>0</v>
      </c>
      <c r="AT104" s="105">
        <f t="shared" si="1"/>
        <v>0</v>
      </c>
      <c r="AU104" s="106">
        <f>'01 - Venkovní prky - tech..._02'!P121</f>
        <v>0</v>
      </c>
      <c r="AV104" s="105">
        <f>'01 - Venkovní prky - tech..._02'!J35</f>
        <v>0</v>
      </c>
      <c r="AW104" s="105">
        <f>'01 - Venkovní prky - tech..._02'!J36</f>
        <v>0</v>
      </c>
      <c r="AX104" s="105">
        <f>'01 - Venkovní prky - tech..._02'!J37</f>
        <v>0</v>
      </c>
      <c r="AY104" s="105">
        <f>'01 - Venkovní prky - tech..._02'!J38</f>
        <v>0</v>
      </c>
      <c r="AZ104" s="105">
        <f>'01 - Venkovní prky - tech..._02'!F35</f>
        <v>0</v>
      </c>
      <c r="BA104" s="105">
        <f>'01 - Venkovní prky - tech..._02'!F36</f>
        <v>0</v>
      </c>
      <c r="BB104" s="105">
        <f>'01 - Venkovní prky - tech..._02'!F37</f>
        <v>0</v>
      </c>
      <c r="BC104" s="105">
        <f>'01 - Venkovní prky - tech..._02'!F38</f>
        <v>0</v>
      </c>
      <c r="BD104" s="107">
        <f>'01 - Venkovní prky - tech..._02'!F39</f>
        <v>0</v>
      </c>
      <c r="BT104" s="108" t="s">
        <v>82</v>
      </c>
      <c r="BV104" s="108" t="s">
        <v>75</v>
      </c>
      <c r="BW104" s="108" t="s">
        <v>103</v>
      </c>
      <c r="BX104" s="108" t="s">
        <v>102</v>
      </c>
      <c r="CL104" s="108" t="s">
        <v>1</v>
      </c>
    </row>
    <row r="105" spans="1:91" s="4" customFormat="1" ht="16.5" customHeight="1">
      <c r="A105" s="101" t="s">
        <v>83</v>
      </c>
      <c r="B105" s="56"/>
      <c r="C105" s="102"/>
      <c r="D105" s="102"/>
      <c r="E105" s="243" t="s">
        <v>88</v>
      </c>
      <c r="F105" s="243"/>
      <c r="G105" s="243"/>
      <c r="H105" s="243"/>
      <c r="I105" s="243"/>
      <c r="J105" s="102"/>
      <c r="K105" s="243" t="s">
        <v>89</v>
      </c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3"/>
      <c r="AG105" s="245">
        <f>'02 - Venkovní prvky - sta..._02'!J32</f>
        <v>0</v>
      </c>
      <c r="AH105" s="246"/>
      <c r="AI105" s="246"/>
      <c r="AJ105" s="246"/>
      <c r="AK105" s="246"/>
      <c r="AL105" s="246"/>
      <c r="AM105" s="246"/>
      <c r="AN105" s="245">
        <f t="shared" si="0"/>
        <v>0</v>
      </c>
      <c r="AO105" s="246"/>
      <c r="AP105" s="246"/>
      <c r="AQ105" s="103" t="s">
        <v>86</v>
      </c>
      <c r="AR105" s="58"/>
      <c r="AS105" s="104">
        <v>0</v>
      </c>
      <c r="AT105" s="105">
        <f t="shared" si="1"/>
        <v>0</v>
      </c>
      <c r="AU105" s="106">
        <f>'02 - Venkovní prvky - sta..._02'!P120</f>
        <v>0</v>
      </c>
      <c r="AV105" s="105">
        <f>'02 - Venkovní prvky - sta..._02'!J35</f>
        <v>0</v>
      </c>
      <c r="AW105" s="105">
        <f>'02 - Venkovní prvky - sta..._02'!J36</f>
        <v>0</v>
      </c>
      <c r="AX105" s="105">
        <f>'02 - Venkovní prvky - sta..._02'!J37</f>
        <v>0</v>
      </c>
      <c r="AY105" s="105">
        <f>'02 - Venkovní prvky - sta..._02'!J38</f>
        <v>0</v>
      </c>
      <c r="AZ105" s="105">
        <f>'02 - Venkovní prvky - sta..._02'!F35</f>
        <v>0</v>
      </c>
      <c r="BA105" s="105">
        <f>'02 - Venkovní prvky - sta..._02'!F36</f>
        <v>0</v>
      </c>
      <c r="BB105" s="105">
        <f>'02 - Venkovní prvky - sta..._02'!F37</f>
        <v>0</v>
      </c>
      <c r="BC105" s="105">
        <f>'02 - Venkovní prvky - sta..._02'!F38</f>
        <v>0</v>
      </c>
      <c r="BD105" s="107">
        <f>'02 - Venkovní prvky - sta..._02'!F39</f>
        <v>0</v>
      </c>
      <c r="BT105" s="108" t="s">
        <v>82</v>
      </c>
      <c r="BV105" s="108" t="s">
        <v>75</v>
      </c>
      <c r="BW105" s="108" t="s">
        <v>104</v>
      </c>
      <c r="BX105" s="108" t="s">
        <v>102</v>
      </c>
      <c r="CL105" s="108" t="s">
        <v>1</v>
      </c>
    </row>
    <row r="106" spans="1:91" s="4" customFormat="1" ht="16.5" customHeight="1">
      <c r="A106" s="101" t="s">
        <v>83</v>
      </c>
      <c r="B106" s="56"/>
      <c r="C106" s="102"/>
      <c r="D106" s="102"/>
      <c r="E106" s="243" t="s">
        <v>91</v>
      </c>
      <c r="F106" s="243"/>
      <c r="G106" s="243"/>
      <c r="H106" s="243"/>
      <c r="I106" s="243"/>
      <c r="J106" s="102"/>
      <c r="K106" s="243" t="s">
        <v>92</v>
      </c>
      <c r="L106" s="243"/>
      <c r="M106" s="243"/>
      <c r="N106" s="243"/>
      <c r="O106" s="243"/>
      <c r="P106" s="243"/>
      <c r="Q106" s="243"/>
      <c r="R106" s="243"/>
      <c r="S106" s="243"/>
      <c r="T106" s="243"/>
      <c r="U106" s="243"/>
      <c r="V106" s="243"/>
      <c r="W106" s="243"/>
      <c r="X106" s="243"/>
      <c r="Y106" s="243"/>
      <c r="Z106" s="243"/>
      <c r="AA106" s="243"/>
      <c r="AB106" s="243"/>
      <c r="AC106" s="243"/>
      <c r="AD106" s="243"/>
      <c r="AE106" s="243"/>
      <c r="AF106" s="243"/>
      <c r="AG106" s="245">
        <f>'03 - Vnitřní technologie PZS_02'!J32</f>
        <v>0</v>
      </c>
      <c r="AH106" s="246"/>
      <c r="AI106" s="246"/>
      <c r="AJ106" s="246"/>
      <c r="AK106" s="246"/>
      <c r="AL106" s="246"/>
      <c r="AM106" s="246"/>
      <c r="AN106" s="245">
        <f t="shared" si="0"/>
        <v>0</v>
      </c>
      <c r="AO106" s="246"/>
      <c r="AP106" s="246"/>
      <c r="AQ106" s="103" t="s">
        <v>86</v>
      </c>
      <c r="AR106" s="58"/>
      <c r="AS106" s="104">
        <v>0</v>
      </c>
      <c r="AT106" s="105">
        <f t="shared" si="1"/>
        <v>0</v>
      </c>
      <c r="AU106" s="106">
        <f>'03 - Vnitřní technologie PZS_02'!P121</f>
        <v>0</v>
      </c>
      <c r="AV106" s="105">
        <f>'03 - Vnitřní technologie PZS_02'!J35</f>
        <v>0</v>
      </c>
      <c r="AW106" s="105">
        <f>'03 - Vnitřní technologie PZS_02'!J36</f>
        <v>0</v>
      </c>
      <c r="AX106" s="105">
        <f>'03 - Vnitřní technologie PZS_02'!J37</f>
        <v>0</v>
      </c>
      <c r="AY106" s="105">
        <f>'03 - Vnitřní technologie PZS_02'!J38</f>
        <v>0</v>
      </c>
      <c r="AZ106" s="105">
        <f>'03 - Vnitřní technologie PZS_02'!F35</f>
        <v>0</v>
      </c>
      <c r="BA106" s="105">
        <f>'03 - Vnitřní technologie PZS_02'!F36</f>
        <v>0</v>
      </c>
      <c r="BB106" s="105">
        <f>'03 - Vnitřní technologie PZS_02'!F37</f>
        <v>0</v>
      </c>
      <c r="BC106" s="105">
        <f>'03 - Vnitřní technologie PZS_02'!F38</f>
        <v>0</v>
      </c>
      <c r="BD106" s="107">
        <f>'03 - Vnitřní technologie PZS_02'!F39</f>
        <v>0</v>
      </c>
      <c r="BT106" s="108" t="s">
        <v>82</v>
      </c>
      <c r="BV106" s="108" t="s">
        <v>75</v>
      </c>
      <c r="BW106" s="108" t="s">
        <v>105</v>
      </c>
      <c r="BX106" s="108" t="s">
        <v>102</v>
      </c>
      <c r="CL106" s="108" t="s">
        <v>1</v>
      </c>
    </row>
    <row r="107" spans="1:91" s="7" customFormat="1" ht="16.5" customHeight="1">
      <c r="B107" s="91"/>
      <c r="C107" s="92"/>
      <c r="D107" s="244" t="s">
        <v>106</v>
      </c>
      <c r="E107" s="244"/>
      <c r="F107" s="244"/>
      <c r="G107" s="244"/>
      <c r="H107" s="244"/>
      <c r="I107" s="93"/>
      <c r="J107" s="244" t="s">
        <v>107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4"/>
      <c r="AG107" s="247">
        <f>ROUND(SUM(AG108:AG110),2)</f>
        <v>0</v>
      </c>
      <c r="AH107" s="248"/>
      <c r="AI107" s="248"/>
      <c r="AJ107" s="248"/>
      <c r="AK107" s="248"/>
      <c r="AL107" s="248"/>
      <c r="AM107" s="248"/>
      <c r="AN107" s="249">
        <f t="shared" si="0"/>
        <v>0</v>
      </c>
      <c r="AO107" s="248"/>
      <c r="AP107" s="248"/>
      <c r="AQ107" s="94" t="s">
        <v>79</v>
      </c>
      <c r="AR107" s="95"/>
      <c r="AS107" s="96">
        <f>ROUND(SUM(AS108:AS110),2)</f>
        <v>0</v>
      </c>
      <c r="AT107" s="97">
        <f t="shared" si="1"/>
        <v>0</v>
      </c>
      <c r="AU107" s="98">
        <f>ROUND(SUM(AU108:AU110),5)</f>
        <v>0</v>
      </c>
      <c r="AV107" s="97">
        <f>ROUND(AZ107*L29,2)</f>
        <v>0</v>
      </c>
      <c r="AW107" s="97">
        <f>ROUND(BA107*L30,2)</f>
        <v>0</v>
      </c>
      <c r="AX107" s="97">
        <f>ROUND(BB107*L29,2)</f>
        <v>0</v>
      </c>
      <c r="AY107" s="97">
        <f>ROUND(BC107*L30,2)</f>
        <v>0</v>
      </c>
      <c r="AZ107" s="97">
        <f>ROUND(SUM(AZ108:AZ110),2)</f>
        <v>0</v>
      </c>
      <c r="BA107" s="97">
        <f>ROUND(SUM(BA108:BA110),2)</f>
        <v>0</v>
      </c>
      <c r="BB107" s="97">
        <f>ROUND(SUM(BB108:BB110),2)</f>
        <v>0</v>
      </c>
      <c r="BC107" s="97">
        <f>ROUND(SUM(BC108:BC110),2)</f>
        <v>0</v>
      </c>
      <c r="BD107" s="99">
        <f>ROUND(SUM(BD108:BD110),2)</f>
        <v>0</v>
      </c>
      <c r="BS107" s="100" t="s">
        <v>72</v>
      </c>
      <c r="BT107" s="100" t="s">
        <v>80</v>
      </c>
      <c r="BU107" s="100" t="s">
        <v>74</v>
      </c>
      <c r="BV107" s="100" t="s">
        <v>75</v>
      </c>
      <c r="BW107" s="100" t="s">
        <v>108</v>
      </c>
      <c r="BX107" s="100" t="s">
        <v>5</v>
      </c>
      <c r="CL107" s="100" t="s">
        <v>1</v>
      </c>
      <c r="CM107" s="100" t="s">
        <v>82</v>
      </c>
    </row>
    <row r="108" spans="1:91" s="4" customFormat="1" ht="16.5" customHeight="1">
      <c r="A108" s="101" t="s">
        <v>83</v>
      </c>
      <c r="B108" s="56"/>
      <c r="C108" s="102"/>
      <c r="D108" s="102"/>
      <c r="E108" s="243" t="s">
        <v>84</v>
      </c>
      <c r="F108" s="243"/>
      <c r="G108" s="243"/>
      <c r="H108" s="243"/>
      <c r="I108" s="243"/>
      <c r="J108" s="102"/>
      <c r="K108" s="243" t="s">
        <v>85</v>
      </c>
      <c r="L108" s="243"/>
      <c r="M108" s="243"/>
      <c r="N108" s="243"/>
      <c r="O108" s="243"/>
      <c r="P108" s="243"/>
      <c r="Q108" s="243"/>
      <c r="R108" s="243"/>
      <c r="S108" s="243"/>
      <c r="T108" s="243"/>
      <c r="U108" s="243"/>
      <c r="V108" s="243"/>
      <c r="W108" s="243"/>
      <c r="X108" s="243"/>
      <c r="Y108" s="243"/>
      <c r="Z108" s="243"/>
      <c r="AA108" s="243"/>
      <c r="AB108" s="243"/>
      <c r="AC108" s="243"/>
      <c r="AD108" s="243"/>
      <c r="AE108" s="243"/>
      <c r="AF108" s="243"/>
      <c r="AG108" s="245">
        <f>'01 - Venkovní prky - tech..._03'!J32</f>
        <v>0</v>
      </c>
      <c r="AH108" s="246"/>
      <c r="AI108" s="246"/>
      <c r="AJ108" s="246"/>
      <c r="AK108" s="246"/>
      <c r="AL108" s="246"/>
      <c r="AM108" s="246"/>
      <c r="AN108" s="245">
        <f t="shared" si="0"/>
        <v>0</v>
      </c>
      <c r="AO108" s="246"/>
      <c r="AP108" s="246"/>
      <c r="AQ108" s="103" t="s">
        <v>86</v>
      </c>
      <c r="AR108" s="58"/>
      <c r="AS108" s="104">
        <v>0</v>
      </c>
      <c r="AT108" s="105">
        <f t="shared" si="1"/>
        <v>0</v>
      </c>
      <c r="AU108" s="106">
        <f>'01 - Venkovní prky - tech..._03'!P121</f>
        <v>0</v>
      </c>
      <c r="AV108" s="105">
        <f>'01 - Venkovní prky - tech..._03'!J35</f>
        <v>0</v>
      </c>
      <c r="AW108" s="105">
        <f>'01 - Venkovní prky - tech..._03'!J36</f>
        <v>0</v>
      </c>
      <c r="AX108" s="105">
        <f>'01 - Venkovní prky - tech..._03'!J37</f>
        <v>0</v>
      </c>
      <c r="AY108" s="105">
        <f>'01 - Venkovní prky - tech..._03'!J38</f>
        <v>0</v>
      </c>
      <c r="AZ108" s="105">
        <f>'01 - Venkovní prky - tech..._03'!F35</f>
        <v>0</v>
      </c>
      <c r="BA108" s="105">
        <f>'01 - Venkovní prky - tech..._03'!F36</f>
        <v>0</v>
      </c>
      <c r="BB108" s="105">
        <f>'01 - Venkovní prky - tech..._03'!F37</f>
        <v>0</v>
      </c>
      <c r="BC108" s="105">
        <f>'01 - Venkovní prky - tech..._03'!F38</f>
        <v>0</v>
      </c>
      <c r="BD108" s="107">
        <f>'01 - Venkovní prky - tech..._03'!F39</f>
        <v>0</v>
      </c>
      <c r="BT108" s="108" t="s">
        <v>82</v>
      </c>
      <c r="BV108" s="108" t="s">
        <v>75</v>
      </c>
      <c r="BW108" s="108" t="s">
        <v>109</v>
      </c>
      <c r="BX108" s="108" t="s">
        <v>108</v>
      </c>
      <c r="CL108" s="108" t="s">
        <v>1</v>
      </c>
    </row>
    <row r="109" spans="1:91" s="4" customFormat="1" ht="16.5" customHeight="1">
      <c r="A109" s="101" t="s">
        <v>83</v>
      </c>
      <c r="B109" s="56"/>
      <c r="C109" s="102"/>
      <c r="D109" s="102"/>
      <c r="E109" s="243" t="s">
        <v>88</v>
      </c>
      <c r="F109" s="243"/>
      <c r="G109" s="243"/>
      <c r="H109" s="243"/>
      <c r="I109" s="243"/>
      <c r="J109" s="102"/>
      <c r="K109" s="243" t="s">
        <v>89</v>
      </c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/>
      <c r="AD109" s="243"/>
      <c r="AE109" s="243"/>
      <c r="AF109" s="243"/>
      <c r="AG109" s="245">
        <f>'02 - Venkovní prvky - sta..._03'!J32</f>
        <v>0</v>
      </c>
      <c r="AH109" s="246"/>
      <c r="AI109" s="246"/>
      <c r="AJ109" s="246"/>
      <c r="AK109" s="246"/>
      <c r="AL109" s="246"/>
      <c r="AM109" s="246"/>
      <c r="AN109" s="245">
        <f t="shared" si="0"/>
        <v>0</v>
      </c>
      <c r="AO109" s="246"/>
      <c r="AP109" s="246"/>
      <c r="AQ109" s="103" t="s">
        <v>86</v>
      </c>
      <c r="AR109" s="58"/>
      <c r="AS109" s="104">
        <v>0</v>
      </c>
      <c r="AT109" s="105">
        <f t="shared" si="1"/>
        <v>0</v>
      </c>
      <c r="AU109" s="106">
        <f>'02 - Venkovní prvky - sta..._03'!P120</f>
        <v>0</v>
      </c>
      <c r="AV109" s="105">
        <f>'02 - Venkovní prvky - sta..._03'!J35</f>
        <v>0</v>
      </c>
      <c r="AW109" s="105">
        <f>'02 - Venkovní prvky - sta..._03'!J36</f>
        <v>0</v>
      </c>
      <c r="AX109" s="105">
        <f>'02 - Venkovní prvky - sta..._03'!J37</f>
        <v>0</v>
      </c>
      <c r="AY109" s="105">
        <f>'02 - Venkovní prvky - sta..._03'!J38</f>
        <v>0</v>
      </c>
      <c r="AZ109" s="105">
        <f>'02 - Venkovní prvky - sta..._03'!F35</f>
        <v>0</v>
      </c>
      <c r="BA109" s="105">
        <f>'02 - Venkovní prvky - sta..._03'!F36</f>
        <v>0</v>
      </c>
      <c r="BB109" s="105">
        <f>'02 - Venkovní prvky - sta..._03'!F37</f>
        <v>0</v>
      </c>
      <c r="BC109" s="105">
        <f>'02 - Venkovní prvky - sta..._03'!F38</f>
        <v>0</v>
      </c>
      <c r="BD109" s="107">
        <f>'02 - Venkovní prvky - sta..._03'!F39</f>
        <v>0</v>
      </c>
      <c r="BT109" s="108" t="s">
        <v>82</v>
      </c>
      <c r="BV109" s="108" t="s">
        <v>75</v>
      </c>
      <c r="BW109" s="108" t="s">
        <v>110</v>
      </c>
      <c r="BX109" s="108" t="s">
        <v>108</v>
      </c>
      <c r="CL109" s="108" t="s">
        <v>1</v>
      </c>
    </row>
    <row r="110" spans="1:91" s="4" customFormat="1" ht="16.5" customHeight="1">
      <c r="A110" s="101" t="s">
        <v>83</v>
      </c>
      <c r="B110" s="56"/>
      <c r="C110" s="102"/>
      <c r="D110" s="102"/>
      <c r="E110" s="243" t="s">
        <v>91</v>
      </c>
      <c r="F110" s="243"/>
      <c r="G110" s="243"/>
      <c r="H110" s="243"/>
      <c r="I110" s="243"/>
      <c r="J110" s="102"/>
      <c r="K110" s="243" t="s">
        <v>92</v>
      </c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  <c r="AB110" s="243"/>
      <c r="AC110" s="243"/>
      <c r="AD110" s="243"/>
      <c r="AE110" s="243"/>
      <c r="AF110" s="243"/>
      <c r="AG110" s="245">
        <f>'03 - Vnitřní technologie PZS_03'!J32</f>
        <v>0</v>
      </c>
      <c r="AH110" s="246"/>
      <c r="AI110" s="246"/>
      <c r="AJ110" s="246"/>
      <c r="AK110" s="246"/>
      <c r="AL110" s="246"/>
      <c r="AM110" s="246"/>
      <c r="AN110" s="245">
        <f t="shared" si="0"/>
        <v>0</v>
      </c>
      <c r="AO110" s="246"/>
      <c r="AP110" s="246"/>
      <c r="AQ110" s="103" t="s">
        <v>86</v>
      </c>
      <c r="AR110" s="58"/>
      <c r="AS110" s="104">
        <v>0</v>
      </c>
      <c r="AT110" s="105">
        <f t="shared" si="1"/>
        <v>0</v>
      </c>
      <c r="AU110" s="106">
        <f>'03 - Vnitřní technologie PZS_03'!P121</f>
        <v>0</v>
      </c>
      <c r="AV110" s="105">
        <f>'03 - Vnitřní technologie PZS_03'!J35</f>
        <v>0</v>
      </c>
      <c r="AW110" s="105">
        <f>'03 - Vnitřní technologie PZS_03'!J36</f>
        <v>0</v>
      </c>
      <c r="AX110" s="105">
        <f>'03 - Vnitřní technologie PZS_03'!J37</f>
        <v>0</v>
      </c>
      <c r="AY110" s="105">
        <f>'03 - Vnitřní technologie PZS_03'!J38</f>
        <v>0</v>
      </c>
      <c r="AZ110" s="105">
        <f>'03 - Vnitřní technologie PZS_03'!F35</f>
        <v>0</v>
      </c>
      <c r="BA110" s="105">
        <f>'03 - Vnitřní technologie PZS_03'!F36</f>
        <v>0</v>
      </c>
      <c r="BB110" s="105">
        <f>'03 - Vnitřní technologie PZS_03'!F37</f>
        <v>0</v>
      </c>
      <c r="BC110" s="105">
        <f>'03 - Vnitřní technologie PZS_03'!F38</f>
        <v>0</v>
      </c>
      <c r="BD110" s="107">
        <f>'03 - Vnitřní technologie PZS_03'!F39</f>
        <v>0</v>
      </c>
      <c r="BT110" s="108" t="s">
        <v>82</v>
      </c>
      <c r="BV110" s="108" t="s">
        <v>75</v>
      </c>
      <c r="BW110" s="108" t="s">
        <v>111</v>
      </c>
      <c r="BX110" s="108" t="s">
        <v>108</v>
      </c>
      <c r="CL110" s="108" t="s">
        <v>1</v>
      </c>
    </row>
    <row r="111" spans="1:91" s="7" customFormat="1" ht="16.5" customHeight="1">
      <c r="B111" s="91"/>
      <c r="C111" s="92"/>
      <c r="D111" s="244" t="s">
        <v>112</v>
      </c>
      <c r="E111" s="244"/>
      <c r="F111" s="244"/>
      <c r="G111" s="244"/>
      <c r="H111" s="244"/>
      <c r="I111" s="93"/>
      <c r="J111" s="244" t="s">
        <v>113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4"/>
      <c r="AG111" s="247">
        <f>ROUND(SUM(AG112:AG114),2)</f>
        <v>0</v>
      </c>
      <c r="AH111" s="248"/>
      <c r="AI111" s="248"/>
      <c r="AJ111" s="248"/>
      <c r="AK111" s="248"/>
      <c r="AL111" s="248"/>
      <c r="AM111" s="248"/>
      <c r="AN111" s="249">
        <f t="shared" si="0"/>
        <v>0</v>
      </c>
      <c r="AO111" s="248"/>
      <c r="AP111" s="248"/>
      <c r="AQ111" s="94" t="s">
        <v>79</v>
      </c>
      <c r="AR111" s="95"/>
      <c r="AS111" s="96">
        <f>ROUND(SUM(AS112:AS114),2)</f>
        <v>0</v>
      </c>
      <c r="AT111" s="97">
        <f t="shared" si="1"/>
        <v>0</v>
      </c>
      <c r="AU111" s="98">
        <f>ROUND(SUM(AU112:AU114),5)</f>
        <v>0</v>
      </c>
      <c r="AV111" s="97">
        <f>ROUND(AZ111*L29,2)</f>
        <v>0</v>
      </c>
      <c r="AW111" s="97">
        <f>ROUND(BA111*L30,2)</f>
        <v>0</v>
      </c>
      <c r="AX111" s="97">
        <f>ROUND(BB111*L29,2)</f>
        <v>0</v>
      </c>
      <c r="AY111" s="97">
        <f>ROUND(BC111*L30,2)</f>
        <v>0</v>
      </c>
      <c r="AZ111" s="97">
        <f>ROUND(SUM(AZ112:AZ114),2)</f>
        <v>0</v>
      </c>
      <c r="BA111" s="97">
        <f>ROUND(SUM(BA112:BA114),2)</f>
        <v>0</v>
      </c>
      <c r="BB111" s="97">
        <f>ROUND(SUM(BB112:BB114),2)</f>
        <v>0</v>
      </c>
      <c r="BC111" s="97">
        <f>ROUND(SUM(BC112:BC114),2)</f>
        <v>0</v>
      </c>
      <c r="BD111" s="99">
        <f>ROUND(SUM(BD112:BD114),2)</f>
        <v>0</v>
      </c>
      <c r="BS111" s="100" t="s">
        <v>72</v>
      </c>
      <c r="BT111" s="100" t="s">
        <v>80</v>
      </c>
      <c r="BU111" s="100" t="s">
        <v>74</v>
      </c>
      <c r="BV111" s="100" t="s">
        <v>75</v>
      </c>
      <c r="BW111" s="100" t="s">
        <v>114</v>
      </c>
      <c r="BX111" s="100" t="s">
        <v>5</v>
      </c>
      <c r="CL111" s="100" t="s">
        <v>1</v>
      </c>
      <c r="CM111" s="100" t="s">
        <v>82</v>
      </c>
    </row>
    <row r="112" spans="1:91" s="4" customFormat="1" ht="16.5" customHeight="1">
      <c r="A112" s="101" t="s">
        <v>83</v>
      </c>
      <c r="B112" s="56"/>
      <c r="C112" s="102"/>
      <c r="D112" s="102"/>
      <c r="E112" s="243" t="s">
        <v>84</v>
      </c>
      <c r="F112" s="243"/>
      <c r="G112" s="243"/>
      <c r="H112" s="243"/>
      <c r="I112" s="243"/>
      <c r="J112" s="102"/>
      <c r="K112" s="243" t="s">
        <v>85</v>
      </c>
      <c r="L112" s="243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  <c r="X112" s="243"/>
      <c r="Y112" s="243"/>
      <c r="Z112" s="243"/>
      <c r="AA112" s="243"/>
      <c r="AB112" s="243"/>
      <c r="AC112" s="243"/>
      <c r="AD112" s="243"/>
      <c r="AE112" s="243"/>
      <c r="AF112" s="243"/>
      <c r="AG112" s="245">
        <f>'01 - Venkovní prky - tech..._04'!J32</f>
        <v>0</v>
      </c>
      <c r="AH112" s="246"/>
      <c r="AI112" s="246"/>
      <c r="AJ112" s="246"/>
      <c r="AK112" s="246"/>
      <c r="AL112" s="246"/>
      <c r="AM112" s="246"/>
      <c r="AN112" s="245">
        <f t="shared" si="0"/>
        <v>0</v>
      </c>
      <c r="AO112" s="246"/>
      <c r="AP112" s="246"/>
      <c r="AQ112" s="103" t="s">
        <v>86</v>
      </c>
      <c r="AR112" s="58"/>
      <c r="AS112" s="104">
        <v>0</v>
      </c>
      <c r="AT112" s="105">
        <f t="shared" si="1"/>
        <v>0</v>
      </c>
      <c r="AU112" s="106">
        <f>'01 - Venkovní prky - tech..._04'!P121</f>
        <v>0</v>
      </c>
      <c r="AV112" s="105">
        <f>'01 - Venkovní prky - tech..._04'!J35</f>
        <v>0</v>
      </c>
      <c r="AW112" s="105">
        <f>'01 - Venkovní prky - tech..._04'!J36</f>
        <v>0</v>
      </c>
      <c r="AX112" s="105">
        <f>'01 - Venkovní prky - tech..._04'!J37</f>
        <v>0</v>
      </c>
      <c r="AY112" s="105">
        <f>'01 - Venkovní prky - tech..._04'!J38</f>
        <v>0</v>
      </c>
      <c r="AZ112" s="105">
        <f>'01 - Venkovní prky - tech..._04'!F35</f>
        <v>0</v>
      </c>
      <c r="BA112" s="105">
        <f>'01 - Venkovní prky - tech..._04'!F36</f>
        <v>0</v>
      </c>
      <c r="BB112" s="105">
        <f>'01 - Venkovní prky - tech..._04'!F37</f>
        <v>0</v>
      </c>
      <c r="BC112" s="105">
        <f>'01 - Venkovní prky - tech..._04'!F38</f>
        <v>0</v>
      </c>
      <c r="BD112" s="107">
        <f>'01 - Venkovní prky - tech..._04'!F39</f>
        <v>0</v>
      </c>
      <c r="BT112" s="108" t="s">
        <v>82</v>
      </c>
      <c r="BV112" s="108" t="s">
        <v>75</v>
      </c>
      <c r="BW112" s="108" t="s">
        <v>115</v>
      </c>
      <c r="BX112" s="108" t="s">
        <v>114</v>
      </c>
      <c r="CL112" s="108" t="s">
        <v>1</v>
      </c>
    </row>
    <row r="113" spans="1:91" s="4" customFormat="1" ht="16.5" customHeight="1">
      <c r="A113" s="101" t="s">
        <v>83</v>
      </c>
      <c r="B113" s="56"/>
      <c r="C113" s="102"/>
      <c r="D113" s="102"/>
      <c r="E113" s="243" t="s">
        <v>88</v>
      </c>
      <c r="F113" s="243"/>
      <c r="G113" s="243"/>
      <c r="H113" s="243"/>
      <c r="I113" s="243"/>
      <c r="J113" s="102"/>
      <c r="K113" s="243" t="s">
        <v>89</v>
      </c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C113" s="243"/>
      <c r="AD113" s="243"/>
      <c r="AE113" s="243"/>
      <c r="AF113" s="243"/>
      <c r="AG113" s="245">
        <f>'02 - Venkovní prvky - sta..._04'!J32</f>
        <v>0</v>
      </c>
      <c r="AH113" s="246"/>
      <c r="AI113" s="246"/>
      <c r="AJ113" s="246"/>
      <c r="AK113" s="246"/>
      <c r="AL113" s="246"/>
      <c r="AM113" s="246"/>
      <c r="AN113" s="245">
        <f t="shared" si="0"/>
        <v>0</v>
      </c>
      <c r="AO113" s="246"/>
      <c r="AP113" s="246"/>
      <c r="AQ113" s="103" t="s">
        <v>86</v>
      </c>
      <c r="AR113" s="58"/>
      <c r="AS113" s="104">
        <v>0</v>
      </c>
      <c r="AT113" s="105">
        <f t="shared" si="1"/>
        <v>0</v>
      </c>
      <c r="AU113" s="106">
        <f>'02 - Venkovní prvky - sta..._04'!P120</f>
        <v>0</v>
      </c>
      <c r="AV113" s="105">
        <f>'02 - Venkovní prvky - sta..._04'!J35</f>
        <v>0</v>
      </c>
      <c r="AW113" s="105">
        <f>'02 - Venkovní prvky - sta..._04'!J36</f>
        <v>0</v>
      </c>
      <c r="AX113" s="105">
        <f>'02 - Venkovní prvky - sta..._04'!J37</f>
        <v>0</v>
      </c>
      <c r="AY113" s="105">
        <f>'02 - Venkovní prvky - sta..._04'!J38</f>
        <v>0</v>
      </c>
      <c r="AZ113" s="105">
        <f>'02 - Venkovní prvky - sta..._04'!F35</f>
        <v>0</v>
      </c>
      <c r="BA113" s="105">
        <f>'02 - Venkovní prvky - sta..._04'!F36</f>
        <v>0</v>
      </c>
      <c r="BB113" s="105">
        <f>'02 - Venkovní prvky - sta..._04'!F37</f>
        <v>0</v>
      </c>
      <c r="BC113" s="105">
        <f>'02 - Venkovní prvky - sta..._04'!F38</f>
        <v>0</v>
      </c>
      <c r="BD113" s="107">
        <f>'02 - Venkovní prvky - sta..._04'!F39</f>
        <v>0</v>
      </c>
      <c r="BT113" s="108" t="s">
        <v>82</v>
      </c>
      <c r="BV113" s="108" t="s">
        <v>75</v>
      </c>
      <c r="BW113" s="108" t="s">
        <v>116</v>
      </c>
      <c r="BX113" s="108" t="s">
        <v>114</v>
      </c>
      <c r="CL113" s="108" t="s">
        <v>1</v>
      </c>
    </row>
    <row r="114" spans="1:91" s="4" customFormat="1" ht="16.5" customHeight="1">
      <c r="A114" s="101" t="s">
        <v>83</v>
      </c>
      <c r="B114" s="56"/>
      <c r="C114" s="102"/>
      <c r="D114" s="102"/>
      <c r="E114" s="243" t="s">
        <v>91</v>
      </c>
      <c r="F114" s="243"/>
      <c r="G114" s="243"/>
      <c r="H114" s="243"/>
      <c r="I114" s="243"/>
      <c r="J114" s="102"/>
      <c r="K114" s="243" t="s">
        <v>92</v>
      </c>
      <c r="L114" s="243"/>
      <c r="M114" s="243"/>
      <c r="N114" s="243"/>
      <c r="O114" s="243"/>
      <c r="P114" s="243"/>
      <c r="Q114" s="243"/>
      <c r="R114" s="243"/>
      <c r="S114" s="243"/>
      <c r="T114" s="243"/>
      <c r="U114" s="243"/>
      <c r="V114" s="243"/>
      <c r="W114" s="243"/>
      <c r="X114" s="243"/>
      <c r="Y114" s="243"/>
      <c r="Z114" s="243"/>
      <c r="AA114" s="243"/>
      <c r="AB114" s="243"/>
      <c r="AC114" s="243"/>
      <c r="AD114" s="243"/>
      <c r="AE114" s="243"/>
      <c r="AF114" s="243"/>
      <c r="AG114" s="245">
        <f>'03 - Vnitřní technologie PZS_04'!J32</f>
        <v>0</v>
      </c>
      <c r="AH114" s="246"/>
      <c r="AI114" s="246"/>
      <c r="AJ114" s="246"/>
      <c r="AK114" s="246"/>
      <c r="AL114" s="246"/>
      <c r="AM114" s="246"/>
      <c r="AN114" s="245">
        <f t="shared" si="0"/>
        <v>0</v>
      </c>
      <c r="AO114" s="246"/>
      <c r="AP114" s="246"/>
      <c r="AQ114" s="103" t="s">
        <v>86</v>
      </c>
      <c r="AR114" s="58"/>
      <c r="AS114" s="104">
        <v>0</v>
      </c>
      <c r="AT114" s="105">
        <f t="shared" si="1"/>
        <v>0</v>
      </c>
      <c r="AU114" s="106">
        <f>'03 - Vnitřní technologie PZS_04'!P121</f>
        <v>0</v>
      </c>
      <c r="AV114" s="105">
        <f>'03 - Vnitřní technologie PZS_04'!J35</f>
        <v>0</v>
      </c>
      <c r="AW114" s="105">
        <f>'03 - Vnitřní technologie PZS_04'!J36</f>
        <v>0</v>
      </c>
      <c r="AX114" s="105">
        <f>'03 - Vnitřní technologie PZS_04'!J37</f>
        <v>0</v>
      </c>
      <c r="AY114" s="105">
        <f>'03 - Vnitřní technologie PZS_04'!J38</f>
        <v>0</v>
      </c>
      <c r="AZ114" s="105">
        <f>'03 - Vnitřní technologie PZS_04'!F35</f>
        <v>0</v>
      </c>
      <c r="BA114" s="105">
        <f>'03 - Vnitřní technologie PZS_04'!F36</f>
        <v>0</v>
      </c>
      <c r="BB114" s="105">
        <f>'03 - Vnitřní technologie PZS_04'!F37</f>
        <v>0</v>
      </c>
      <c r="BC114" s="105">
        <f>'03 - Vnitřní technologie PZS_04'!F38</f>
        <v>0</v>
      </c>
      <c r="BD114" s="107">
        <f>'03 - Vnitřní technologie PZS_04'!F39</f>
        <v>0</v>
      </c>
      <c r="BT114" s="108" t="s">
        <v>82</v>
      </c>
      <c r="BV114" s="108" t="s">
        <v>75</v>
      </c>
      <c r="BW114" s="108" t="s">
        <v>117</v>
      </c>
      <c r="BX114" s="108" t="s">
        <v>114</v>
      </c>
      <c r="CL114" s="108" t="s">
        <v>1</v>
      </c>
    </row>
    <row r="115" spans="1:91" s="7" customFormat="1" ht="37.5" customHeight="1">
      <c r="B115" s="91"/>
      <c r="C115" s="92"/>
      <c r="D115" s="244" t="s">
        <v>118</v>
      </c>
      <c r="E115" s="244"/>
      <c r="F115" s="244"/>
      <c r="G115" s="244"/>
      <c r="H115" s="244"/>
      <c r="I115" s="93"/>
      <c r="J115" s="244" t="s">
        <v>119</v>
      </c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F115" s="244"/>
      <c r="AG115" s="247">
        <f>ROUND(SUM(AG116:AG120),2)</f>
        <v>0</v>
      </c>
      <c r="AH115" s="248"/>
      <c r="AI115" s="248"/>
      <c r="AJ115" s="248"/>
      <c r="AK115" s="248"/>
      <c r="AL115" s="248"/>
      <c r="AM115" s="248"/>
      <c r="AN115" s="249">
        <f t="shared" si="0"/>
        <v>0</v>
      </c>
      <c r="AO115" s="248"/>
      <c r="AP115" s="248"/>
      <c r="AQ115" s="94" t="s">
        <v>119</v>
      </c>
      <c r="AR115" s="95"/>
      <c r="AS115" s="96">
        <f>ROUND(SUM(AS116:AS120),2)</f>
        <v>0</v>
      </c>
      <c r="AT115" s="97">
        <f t="shared" si="1"/>
        <v>0</v>
      </c>
      <c r="AU115" s="98">
        <f>ROUND(SUM(AU116:AU120),5)</f>
        <v>0</v>
      </c>
      <c r="AV115" s="97">
        <f>ROUND(AZ115*L29,2)</f>
        <v>0</v>
      </c>
      <c r="AW115" s="97">
        <f>ROUND(BA115*L30,2)</f>
        <v>0</v>
      </c>
      <c r="AX115" s="97">
        <f>ROUND(BB115*L29,2)</f>
        <v>0</v>
      </c>
      <c r="AY115" s="97">
        <f>ROUND(BC115*L30,2)</f>
        <v>0</v>
      </c>
      <c r="AZ115" s="97">
        <f>ROUND(SUM(AZ116:AZ120),2)</f>
        <v>0</v>
      </c>
      <c r="BA115" s="97">
        <f>ROUND(SUM(BA116:BA120),2)</f>
        <v>0</v>
      </c>
      <c r="BB115" s="97">
        <f>ROUND(SUM(BB116:BB120),2)</f>
        <v>0</v>
      </c>
      <c r="BC115" s="97">
        <f>ROUND(SUM(BC116:BC120),2)</f>
        <v>0</v>
      </c>
      <c r="BD115" s="99">
        <f>ROUND(SUM(BD116:BD120),2)</f>
        <v>0</v>
      </c>
      <c r="BS115" s="100" t="s">
        <v>72</v>
      </c>
      <c r="BT115" s="100" t="s">
        <v>80</v>
      </c>
      <c r="BU115" s="100" t="s">
        <v>74</v>
      </c>
      <c r="BV115" s="100" t="s">
        <v>75</v>
      </c>
      <c r="BW115" s="100" t="s">
        <v>120</v>
      </c>
      <c r="BX115" s="100" t="s">
        <v>5</v>
      </c>
      <c r="CL115" s="100" t="s">
        <v>1</v>
      </c>
      <c r="CM115" s="100" t="s">
        <v>82</v>
      </c>
    </row>
    <row r="116" spans="1:91" s="4" customFormat="1" ht="16.5" customHeight="1">
      <c r="A116" s="101" t="s">
        <v>83</v>
      </c>
      <c r="B116" s="56"/>
      <c r="C116" s="102"/>
      <c r="D116" s="102"/>
      <c r="E116" s="243" t="s">
        <v>77</v>
      </c>
      <c r="F116" s="243"/>
      <c r="G116" s="243"/>
      <c r="H116" s="243"/>
      <c r="I116" s="243"/>
      <c r="J116" s="102"/>
      <c r="K116" s="243" t="s">
        <v>78</v>
      </c>
      <c r="L116" s="243"/>
      <c r="M116" s="243"/>
      <c r="N116" s="243"/>
      <c r="O116" s="243"/>
      <c r="P116" s="243"/>
      <c r="Q116" s="243"/>
      <c r="R116" s="243"/>
      <c r="S116" s="243"/>
      <c r="T116" s="243"/>
      <c r="U116" s="243"/>
      <c r="V116" s="243"/>
      <c r="W116" s="243"/>
      <c r="X116" s="243"/>
      <c r="Y116" s="243"/>
      <c r="Z116" s="243"/>
      <c r="AA116" s="243"/>
      <c r="AB116" s="243"/>
      <c r="AC116" s="243"/>
      <c r="AD116" s="243"/>
      <c r="AE116" s="243"/>
      <c r="AF116" s="243"/>
      <c r="AG116" s="245">
        <f>'PS 01 - PZS v km 226,755 ...'!J32</f>
        <v>0</v>
      </c>
      <c r="AH116" s="246"/>
      <c r="AI116" s="246"/>
      <c r="AJ116" s="246"/>
      <c r="AK116" s="246"/>
      <c r="AL116" s="246"/>
      <c r="AM116" s="246"/>
      <c r="AN116" s="245">
        <f t="shared" si="0"/>
        <v>0</v>
      </c>
      <c r="AO116" s="246"/>
      <c r="AP116" s="246"/>
      <c r="AQ116" s="103" t="s">
        <v>86</v>
      </c>
      <c r="AR116" s="58"/>
      <c r="AS116" s="104">
        <v>0</v>
      </c>
      <c r="AT116" s="105">
        <f t="shared" si="1"/>
        <v>0</v>
      </c>
      <c r="AU116" s="106">
        <f>'PS 01 - PZS v km 226,755 ...'!P121</f>
        <v>0</v>
      </c>
      <c r="AV116" s="105">
        <f>'PS 01 - PZS v km 226,755 ...'!J35</f>
        <v>0</v>
      </c>
      <c r="AW116" s="105">
        <f>'PS 01 - PZS v km 226,755 ...'!J36</f>
        <v>0</v>
      </c>
      <c r="AX116" s="105">
        <f>'PS 01 - PZS v km 226,755 ...'!J37</f>
        <v>0</v>
      </c>
      <c r="AY116" s="105">
        <f>'PS 01 - PZS v km 226,755 ...'!J38</f>
        <v>0</v>
      </c>
      <c r="AZ116" s="105">
        <f>'PS 01 - PZS v km 226,755 ...'!F35</f>
        <v>0</v>
      </c>
      <c r="BA116" s="105">
        <f>'PS 01 - PZS v km 226,755 ...'!F36</f>
        <v>0</v>
      </c>
      <c r="BB116" s="105">
        <f>'PS 01 - PZS v km 226,755 ...'!F37</f>
        <v>0</v>
      </c>
      <c r="BC116" s="105">
        <f>'PS 01 - PZS v km 226,755 ...'!F38</f>
        <v>0</v>
      </c>
      <c r="BD116" s="107">
        <f>'PS 01 - PZS v km 226,755 ...'!F39</f>
        <v>0</v>
      </c>
      <c r="BT116" s="108" t="s">
        <v>82</v>
      </c>
      <c r="BV116" s="108" t="s">
        <v>75</v>
      </c>
      <c r="BW116" s="108" t="s">
        <v>121</v>
      </c>
      <c r="BX116" s="108" t="s">
        <v>120</v>
      </c>
      <c r="CL116" s="108" t="s">
        <v>1</v>
      </c>
    </row>
    <row r="117" spans="1:91" s="4" customFormat="1" ht="16.5" customHeight="1">
      <c r="A117" s="101" t="s">
        <v>83</v>
      </c>
      <c r="B117" s="56"/>
      <c r="C117" s="102"/>
      <c r="D117" s="102"/>
      <c r="E117" s="243" t="s">
        <v>94</v>
      </c>
      <c r="F117" s="243"/>
      <c r="G117" s="243"/>
      <c r="H117" s="243"/>
      <c r="I117" s="243"/>
      <c r="J117" s="102"/>
      <c r="K117" s="243" t="s">
        <v>95</v>
      </c>
      <c r="L117" s="243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  <c r="AB117" s="243"/>
      <c r="AC117" s="243"/>
      <c r="AD117" s="243"/>
      <c r="AE117" s="243"/>
      <c r="AF117" s="243"/>
      <c r="AG117" s="245">
        <f>'PS 02 - PZS v km 216,067 ...'!J32</f>
        <v>0</v>
      </c>
      <c r="AH117" s="246"/>
      <c r="AI117" s="246"/>
      <c r="AJ117" s="246"/>
      <c r="AK117" s="246"/>
      <c r="AL117" s="246"/>
      <c r="AM117" s="246"/>
      <c r="AN117" s="245">
        <f t="shared" si="0"/>
        <v>0</v>
      </c>
      <c r="AO117" s="246"/>
      <c r="AP117" s="246"/>
      <c r="AQ117" s="103" t="s">
        <v>86</v>
      </c>
      <c r="AR117" s="58"/>
      <c r="AS117" s="104">
        <v>0</v>
      </c>
      <c r="AT117" s="105">
        <f t="shared" si="1"/>
        <v>0</v>
      </c>
      <c r="AU117" s="106">
        <f>'PS 02 - PZS v km 216,067 ...'!P121</f>
        <v>0</v>
      </c>
      <c r="AV117" s="105">
        <f>'PS 02 - PZS v km 216,067 ...'!J35</f>
        <v>0</v>
      </c>
      <c r="AW117" s="105">
        <f>'PS 02 - PZS v km 216,067 ...'!J36</f>
        <v>0</v>
      </c>
      <c r="AX117" s="105">
        <f>'PS 02 - PZS v km 216,067 ...'!J37</f>
        <v>0</v>
      </c>
      <c r="AY117" s="105">
        <f>'PS 02 - PZS v km 216,067 ...'!J38</f>
        <v>0</v>
      </c>
      <c r="AZ117" s="105">
        <f>'PS 02 - PZS v km 216,067 ...'!F35</f>
        <v>0</v>
      </c>
      <c r="BA117" s="105">
        <f>'PS 02 - PZS v km 216,067 ...'!F36</f>
        <v>0</v>
      </c>
      <c r="BB117" s="105">
        <f>'PS 02 - PZS v km 216,067 ...'!F37</f>
        <v>0</v>
      </c>
      <c r="BC117" s="105">
        <f>'PS 02 - PZS v km 216,067 ...'!F38</f>
        <v>0</v>
      </c>
      <c r="BD117" s="107">
        <f>'PS 02 - PZS v km 216,067 ...'!F39</f>
        <v>0</v>
      </c>
      <c r="BT117" s="108" t="s">
        <v>82</v>
      </c>
      <c r="BV117" s="108" t="s">
        <v>75</v>
      </c>
      <c r="BW117" s="108" t="s">
        <v>122</v>
      </c>
      <c r="BX117" s="108" t="s">
        <v>120</v>
      </c>
      <c r="CL117" s="108" t="s">
        <v>1</v>
      </c>
    </row>
    <row r="118" spans="1:91" s="4" customFormat="1" ht="16.5" customHeight="1">
      <c r="A118" s="101" t="s">
        <v>83</v>
      </c>
      <c r="B118" s="56"/>
      <c r="C118" s="102"/>
      <c r="D118" s="102"/>
      <c r="E118" s="243" t="s">
        <v>100</v>
      </c>
      <c r="F118" s="243"/>
      <c r="G118" s="243"/>
      <c r="H118" s="243"/>
      <c r="I118" s="243"/>
      <c r="J118" s="102"/>
      <c r="K118" s="243" t="s">
        <v>101</v>
      </c>
      <c r="L118" s="243"/>
      <c r="M118" s="243"/>
      <c r="N118" s="243"/>
      <c r="O118" s="243"/>
      <c r="P118" s="243"/>
      <c r="Q118" s="243"/>
      <c r="R118" s="243"/>
      <c r="S118" s="243"/>
      <c r="T118" s="243"/>
      <c r="U118" s="243"/>
      <c r="V118" s="243"/>
      <c r="W118" s="243"/>
      <c r="X118" s="243"/>
      <c r="Y118" s="243"/>
      <c r="Z118" s="243"/>
      <c r="AA118" s="243"/>
      <c r="AB118" s="243"/>
      <c r="AC118" s="243"/>
      <c r="AD118" s="243"/>
      <c r="AE118" s="243"/>
      <c r="AF118" s="243"/>
      <c r="AG118" s="245">
        <f>'PS 03 - PZS v km 214,284 ...'!J32</f>
        <v>0</v>
      </c>
      <c r="AH118" s="246"/>
      <c r="AI118" s="246"/>
      <c r="AJ118" s="246"/>
      <c r="AK118" s="246"/>
      <c r="AL118" s="246"/>
      <c r="AM118" s="246"/>
      <c r="AN118" s="245">
        <f t="shared" si="0"/>
        <v>0</v>
      </c>
      <c r="AO118" s="246"/>
      <c r="AP118" s="246"/>
      <c r="AQ118" s="103" t="s">
        <v>86</v>
      </c>
      <c r="AR118" s="58"/>
      <c r="AS118" s="104">
        <v>0</v>
      </c>
      <c r="AT118" s="105">
        <f t="shared" si="1"/>
        <v>0</v>
      </c>
      <c r="AU118" s="106">
        <f>'PS 03 - PZS v km 214,284 ...'!P121</f>
        <v>0</v>
      </c>
      <c r="AV118" s="105">
        <f>'PS 03 - PZS v km 214,284 ...'!J35</f>
        <v>0</v>
      </c>
      <c r="AW118" s="105">
        <f>'PS 03 - PZS v km 214,284 ...'!J36</f>
        <v>0</v>
      </c>
      <c r="AX118" s="105">
        <f>'PS 03 - PZS v km 214,284 ...'!J37</f>
        <v>0</v>
      </c>
      <c r="AY118" s="105">
        <f>'PS 03 - PZS v km 214,284 ...'!J38</f>
        <v>0</v>
      </c>
      <c r="AZ118" s="105">
        <f>'PS 03 - PZS v km 214,284 ...'!F35</f>
        <v>0</v>
      </c>
      <c r="BA118" s="105">
        <f>'PS 03 - PZS v km 214,284 ...'!F36</f>
        <v>0</v>
      </c>
      <c r="BB118" s="105">
        <f>'PS 03 - PZS v km 214,284 ...'!F37</f>
        <v>0</v>
      </c>
      <c r="BC118" s="105">
        <f>'PS 03 - PZS v km 214,284 ...'!F38</f>
        <v>0</v>
      </c>
      <c r="BD118" s="107">
        <f>'PS 03 - PZS v km 214,284 ...'!F39</f>
        <v>0</v>
      </c>
      <c r="BT118" s="108" t="s">
        <v>82</v>
      </c>
      <c r="BV118" s="108" t="s">
        <v>75</v>
      </c>
      <c r="BW118" s="108" t="s">
        <v>123</v>
      </c>
      <c r="BX118" s="108" t="s">
        <v>120</v>
      </c>
      <c r="CL118" s="108" t="s">
        <v>1</v>
      </c>
    </row>
    <row r="119" spans="1:91" s="4" customFormat="1" ht="16.5" customHeight="1">
      <c r="A119" s="101" t="s">
        <v>83</v>
      </c>
      <c r="B119" s="56"/>
      <c r="C119" s="102"/>
      <c r="D119" s="102"/>
      <c r="E119" s="243" t="s">
        <v>106</v>
      </c>
      <c r="F119" s="243"/>
      <c r="G119" s="243"/>
      <c r="H119" s="243"/>
      <c r="I119" s="243"/>
      <c r="J119" s="102"/>
      <c r="K119" s="243" t="s">
        <v>107</v>
      </c>
      <c r="L119" s="243"/>
      <c r="M119" s="243"/>
      <c r="N119" s="243"/>
      <c r="O119" s="243"/>
      <c r="P119" s="243"/>
      <c r="Q119" s="243"/>
      <c r="R119" s="243"/>
      <c r="S119" s="243"/>
      <c r="T119" s="243"/>
      <c r="U119" s="243"/>
      <c r="V119" s="243"/>
      <c r="W119" s="243"/>
      <c r="X119" s="243"/>
      <c r="Y119" s="243"/>
      <c r="Z119" s="243"/>
      <c r="AA119" s="243"/>
      <c r="AB119" s="243"/>
      <c r="AC119" s="243"/>
      <c r="AD119" s="243"/>
      <c r="AE119" s="243"/>
      <c r="AF119" s="243"/>
      <c r="AG119" s="245">
        <f>'PS 04 - PZS v km 210,738 ...'!J32</f>
        <v>0</v>
      </c>
      <c r="AH119" s="246"/>
      <c r="AI119" s="246"/>
      <c r="AJ119" s="246"/>
      <c r="AK119" s="246"/>
      <c r="AL119" s="246"/>
      <c r="AM119" s="246"/>
      <c r="AN119" s="245">
        <f t="shared" si="0"/>
        <v>0</v>
      </c>
      <c r="AO119" s="246"/>
      <c r="AP119" s="246"/>
      <c r="AQ119" s="103" t="s">
        <v>86</v>
      </c>
      <c r="AR119" s="58"/>
      <c r="AS119" s="104">
        <v>0</v>
      </c>
      <c r="AT119" s="105">
        <f t="shared" si="1"/>
        <v>0</v>
      </c>
      <c r="AU119" s="106">
        <f>'PS 04 - PZS v km 210,738 ...'!P121</f>
        <v>0</v>
      </c>
      <c r="AV119" s="105">
        <f>'PS 04 - PZS v km 210,738 ...'!J35</f>
        <v>0</v>
      </c>
      <c r="AW119" s="105">
        <f>'PS 04 - PZS v km 210,738 ...'!J36</f>
        <v>0</v>
      </c>
      <c r="AX119" s="105">
        <f>'PS 04 - PZS v km 210,738 ...'!J37</f>
        <v>0</v>
      </c>
      <c r="AY119" s="105">
        <f>'PS 04 - PZS v km 210,738 ...'!J38</f>
        <v>0</v>
      </c>
      <c r="AZ119" s="105">
        <f>'PS 04 - PZS v km 210,738 ...'!F35</f>
        <v>0</v>
      </c>
      <c r="BA119" s="105">
        <f>'PS 04 - PZS v km 210,738 ...'!F36</f>
        <v>0</v>
      </c>
      <c r="BB119" s="105">
        <f>'PS 04 - PZS v km 210,738 ...'!F37</f>
        <v>0</v>
      </c>
      <c r="BC119" s="105">
        <f>'PS 04 - PZS v km 210,738 ...'!F38</f>
        <v>0</v>
      </c>
      <c r="BD119" s="107">
        <f>'PS 04 - PZS v km 210,738 ...'!F39</f>
        <v>0</v>
      </c>
      <c r="BT119" s="108" t="s">
        <v>82</v>
      </c>
      <c r="BV119" s="108" t="s">
        <v>75</v>
      </c>
      <c r="BW119" s="108" t="s">
        <v>124</v>
      </c>
      <c r="BX119" s="108" t="s">
        <v>120</v>
      </c>
      <c r="CL119" s="108" t="s">
        <v>1</v>
      </c>
    </row>
    <row r="120" spans="1:91" s="4" customFormat="1" ht="16.5" customHeight="1">
      <c r="A120" s="101" t="s">
        <v>83</v>
      </c>
      <c r="B120" s="56"/>
      <c r="C120" s="102"/>
      <c r="D120" s="102"/>
      <c r="E120" s="243" t="s">
        <v>112</v>
      </c>
      <c r="F120" s="243"/>
      <c r="G120" s="243"/>
      <c r="H120" s="243"/>
      <c r="I120" s="243"/>
      <c r="J120" s="102"/>
      <c r="K120" s="243" t="s">
        <v>113</v>
      </c>
      <c r="L120" s="243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  <c r="X120" s="243"/>
      <c r="Y120" s="243"/>
      <c r="Z120" s="243"/>
      <c r="AA120" s="243"/>
      <c r="AB120" s="243"/>
      <c r="AC120" s="243"/>
      <c r="AD120" s="243"/>
      <c r="AE120" s="243"/>
      <c r="AF120" s="243"/>
      <c r="AG120" s="245">
        <f>'PS 05 - PZS v km 208,487 ...'!J32</f>
        <v>0</v>
      </c>
      <c r="AH120" s="246"/>
      <c r="AI120" s="246"/>
      <c r="AJ120" s="246"/>
      <c r="AK120" s="246"/>
      <c r="AL120" s="246"/>
      <c r="AM120" s="246"/>
      <c r="AN120" s="245">
        <f t="shared" si="0"/>
        <v>0</v>
      </c>
      <c r="AO120" s="246"/>
      <c r="AP120" s="246"/>
      <c r="AQ120" s="103" t="s">
        <v>86</v>
      </c>
      <c r="AR120" s="58"/>
      <c r="AS120" s="109">
        <v>0</v>
      </c>
      <c r="AT120" s="110">
        <f t="shared" si="1"/>
        <v>0</v>
      </c>
      <c r="AU120" s="111">
        <f>'PS 05 - PZS v km 208,487 ...'!P121</f>
        <v>0</v>
      </c>
      <c r="AV120" s="110">
        <f>'PS 05 - PZS v km 208,487 ...'!J35</f>
        <v>0</v>
      </c>
      <c r="AW120" s="110">
        <f>'PS 05 - PZS v km 208,487 ...'!J36</f>
        <v>0</v>
      </c>
      <c r="AX120" s="110">
        <f>'PS 05 - PZS v km 208,487 ...'!J37</f>
        <v>0</v>
      </c>
      <c r="AY120" s="110">
        <f>'PS 05 - PZS v km 208,487 ...'!J38</f>
        <v>0</v>
      </c>
      <c r="AZ120" s="110">
        <f>'PS 05 - PZS v km 208,487 ...'!F35</f>
        <v>0</v>
      </c>
      <c r="BA120" s="110">
        <f>'PS 05 - PZS v km 208,487 ...'!F36</f>
        <v>0</v>
      </c>
      <c r="BB120" s="110">
        <f>'PS 05 - PZS v km 208,487 ...'!F37</f>
        <v>0</v>
      </c>
      <c r="BC120" s="110">
        <f>'PS 05 - PZS v km 208,487 ...'!F38</f>
        <v>0</v>
      </c>
      <c r="BD120" s="112">
        <f>'PS 05 - PZS v km 208,487 ...'!F39</f>
        <v>0</v>
      </c>
      <c r="BT120" s="108" t="s">
        <v>82</v>
      </c>
      <c r="BV120" s="108" t="s">
        <v>75</v>
      </c>
      <c r="BW120" s="108" t="s">
        <v>125</v>
      </c>
      <c r="BX120" s="108" t="s">
        <v>120</v>
      </c>
      <c r="CL120" s="108" t="s">
        <v>1</v>
      </c>
    </row>
    <row r="121" spans="1:91" s="2" customFormat="1" ht="30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7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</row>
    <row r="122" spans="1:91" s="2" customFormat="1" ht="6.95" customHeight="1">
      <c r="A122" s="3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37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</row>
  </sheetData>
  <sheetProtection algorithmName="SHA-512" hashValue="ldQJbuH2wJxdIZ/QV+qTOFaUMy9zS4LoPAmGlBKnf6Vjn8AQuEn3H00ADYMaSJxMPlCuUsgVFgYhAy6B+Ah6ZA==" saltValue="4HhrpcfCTwW8bEbx5tVOKqUeXDqrxAhra3RJp/vZBeJzXazr/4b2Y4MdVVj0SjvW8biFFI4v/RTVI8VS/107PA==" spinCount="100000" sheet="1" objects="1" scenarios="1" formatColumns="0" formatRows="0"/>
  <mergeCells count="142">
    <mergeCell ref="AK35:AO35"/>
    <mergeCell ref="X35:AB35"/>
    <mergeCell ref="AR2:BE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D103:H103"/>
    <mergeCell ref="J103:AF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K98:AF98"/>
    <mergeCell ref="E98:I98"/>
    <mergeCell ref="J99:AF99"/>
    <mergeCell ref="D99:H99"/>
    <mergeCell ref="K100:AF100"/>
    <mergeCell ref="E100:I100"/>
    <mergeCell ref="K101:AF101"/>
    <mergeCell ref="E101:I101"/>
    <mergeCell ref="K102:AF102"/>
    <mergeCell ref="E102:I102"/>
    <mergeCell ref="L85:AO85"/>
    <mergeCell ref="I92:AF92"/>
    <mergeCell ref="C92:G92"/>
    <mergeCell ref="J95:AF95"/>
    <mergeCell ref="D95:H95"/>
    <mergeCell ref="K96:AF96"/>
    <mergeCell ref="E96:I96"/>
    <mergeCell ref="K97:AF97"/>
    <mergeCell ref="E97:I97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E119:I119"/>
    <mergeCell ref="K119:AF119"/>
    <mergeCell ref="E120:I120"/>
    <mergeCell ref="K120:AF120"/>
    <mergeCell ref="AN101:AP101"/>
    <mergeCell ref="AG101:AM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K114:AF114"/>
    <mergeCell ref="E114:I114"/>
    <mergeCell ref="J115:AF115"/>
    <mergeCell ref="D115:H115"/>
    <mergeCell ref="E116:I116"/>
    <mergeCell ref="K116:AF116"/>
    <mergeCell ref="E117:I117"/>
    <mergeCell ref="K117:AF117"/>
    <mergeCell ref="E118:I118"/>
    <mergeCell ref="K118:AF118"/>
    <mergeCell ref="K109:AF109"/>
    <mergeCell ref="E109:I109"/>
    <mergeCell ref="E110:I110"/>
    <mergeCell ref="K110:AF110"/>
    <mergeCell ref="D111:H111"/>
    <mergeCell ref="J111:AF111"/>
    <mergeCell ref="E112:I112"/>
    <mergeCell ref="K112:AF112"/>
    <mergeCell ref="E113:I113"/>
    <mergeCell ref="K113:AF113"/>
    <mergeCell ref="E104:I104"/>
    <mergeCell ref="K104:AF104"/>
    <mergeCell ref="E105:I105"/>
    <mergeCell ref="K105:AF105"/>
    <mergeCell ref="K106:AF106"/>
    <mergeCell ref="E106:I106"/>
    <mergeCell ref="J107:AF107"/>
    <mergeCell ref="D107:H107"/>
    <mergeCell ref="E108:I108"/>
    <mergeCell ref="K108:AF108"/>
  </mergeCells>
  <hyperlinks>
    <hyperlink ref="A96" location="'01 - Venkovní prky - tech...'!C2" display="/"/>
    <hyperlink ref="A97" location="'02 - Venkovní prvky - sta...'!C2" display="/"/>
    <hyperlink ref="A98" location="'03 - Vnitřní technologie PZS'!C2" display="/"/>
    <hyperlink ref="A100" location="'01 - Venkovní prky - tech..._01'!C2" display="/"/>
    <hyperlink ref="A101" location="'02 - Venkovní prvky - sta..._01'!C2" display="/"/>
    <hyperlink ref="A102" location="'03 - Vnitřní technologie PZS_01'!C2" display="/"/>
    <hyperlink ref="A104" location="'01 - Venkovní prky - tech..._02'!C2" display="/"/>
    <hyperlink ref="A105" location="'02 - Venkovní prvky - sta..._02'!C2" display="/"/>
    <hyperlink ref="A106" location="'03 - Vnitřní technologie PZS_02'!C2" display="/"/>
    <hyperlink ref="A108" location="'01 - Venkovní prky - tech..._03'!C2" display="/"/>
    <hyperlink ref="A109" location="'02 - Venkovní prvky - sta..._03'!C2" display="/"/>
    <hyperlink ref="A110" location="'03 - Vnitřní technologie PZS_03'!C2" display="/"/>
    <hyperlink ref="A112" location="'01 - Venkovní prky - tech..._04'!C2" display="/"/>
    <hyperlink ref="A113" location="'02 - Venkovní prvky - sta..._04'!C2" display="/"/>
    <hyperlink ref="A114" location="'03 - Vnitřní technologie PZS_04'!C2" display="/"/>
    <hyperlink ref="A116" location="'PS 01 - PZS v km 226,755 ...'!C2" display="/"/>
    <hyperlink ref="A117" location="'PS 02 - PZS v km 216,067 ...'!C2" display="/"/>
    <hyperlink ref="A118" location="'PS 03 - PZS v km 214,284 ...'!C2" display="/"/>
    <hyperlink ref="A119" location="'PS 04 - PZS v km 210,738 ...'!C2" display="/"/>
    <hyperlink ref="A120" location="'PS 05 - PZS v km 208,487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105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443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332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ROUND((SUM(BE121:BE160)),  2)</f>
        <v>0</v>
      </c>
      <c r="G35" s="32"/>
      <c r="H35" s="32"/>
      <c r="I35" s="128">
        <v>0.21</v>
      </c>
      <c r="J35" s="127">
        <f>ROUND(((SUM(BE121:BE160))*I35),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ROUND((SUM(BF121:BF160)),  2)</f>
        <v>0</v>
      </c>
      <c r="G36" s="32"/>
      <c r="H36" s="32"/>
      <c r="I36" s="128">
        <v>0.15</v>
      </c>
      <c r="J36" s="127">
        <f>ROUND(((SUM(BF121:BF160))*I36),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ROUND((SUM(BG121:BG160)),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ROUND((SUM(BH121:BH160)),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ROUND((SUM(BI121:BI160)),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443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03 - Vnitřní technologie PZS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443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03 - Vnitřní technologie PZS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SUM(P123:P160)</f>
        <v>0</v>
      </c>
      <c r="Q122" s="176"/>
      <c r="R122" s="177">
        <f>SUM(R123:R160)</f>
        <v>0</v>
      </c>
      <c r="S122" s="176"/>
      <c r="T122" s="178">
        <f>SUM(T123:T160)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SUM(BK123:BK160)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333</v>
      </c>
      <c r="F123" s="184" t="s">
        <v>334</v>
      </c>
      <c r="G123" s="185" t="s">
        <v>157</v>
      </c>
      <c r="H123" s="186">
        <v>18</v>
      </c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335</v>
      </c>
    </row>
    <row r="124" spans="1:65" s="2" customFormat="1" ht="24.2" customHeight="1">
      <c r="A124" s="32"/>
      <c r="B124" s="33"/>
      <c r="C124" s="182" t="s">
        <v>82</v>
      </c>
      <c r="D124" s="182" t="s">
        <v>154</v>
      </c>
      <c r="E124" s="183" t="s">
        <v>336</v>
      </c>
      <c r="F124" s="184" t="s">
        <v>337</v>
      </c>
      <c r="G124" s="185" t="s">
        <v>157</v>
      </c>
      <c r="H124" s="186">
        <v>1</v>
      </c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338</v>
      </c>
    </row>
    <row r="125" spans="1:65" s="2" customFormat="1" ht="24.2" customHeight="1">
      <c r="A125" s="32"/>
      <c r="B125" s="33"/>
      <c r="C125" s="182" t="s">
        <v>163</v>
      </c>
      <c r="D125" s="182" t="s">
        <v>154</v>
      </c>
      <c r="E125" s="183" t="s">
        <v>447</v>
      </c>
      <c r="F125" s="184" t="s">
        <v>448</v>
      </c>
      <c r="G125" s="185" t="s">
        <v>157</v>
      </c>
      <c r="H125" s="186">
        <v>2</v>
      </c>
      <c r="I125" s="187"/>
      <c r="J125" s="188">
        <f>ROUND(I125*H125,2)</f>
        <v>0</v>
      </c>
      <c r="K125" s="184" t="s">
        <v>158</v>
      </c>
      <c r="L125" s="37"/>
      <c r="M125" s="189" t="s">
        <v>1</v>
      </c>
      <c r="N125" s="190" t="s">
        <v>38</v>
      </c>
      <c r="O125" s="69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449</v>
      </c>
    </row>
    <row r="126" spans="1:65" s="2" customFormat="1" ht="16.5" customHeight="1">
      <c r="A126" s="32"/>
      <c r="B126" s="33"/>
      <c r="C126" s="182" t="s">
        <v>152</v>
      </c>
      <c r="D126" s="182" t="s">
        <v>154</v>
      </c>
      <c r="E126" s="183" t="s">
        <v>339</v>
      </c>
      <c r="F126" s="184" t="s">
        <v>340</v>
      </c>
      <c r="G126" s="185" t="s">
        <v>157</v>
      </c>
      <c r="H126" s="186">
        <v>1</v>
      </c>
      <c r="I126" s="187"/>
      <c r="J126" s="188">
        <f>ROUND(I126*H126,2)</f>
        <v>0</v>
      </c>
      <c r="K126" s="184" t="s">
        <v>158</v>
      </c>
      <c r="L126" s="37"/>
      <c r="M126" s="189" t="s">
        <v>1</v>
      </c>
      <c r="N126" s="190" t="s">
        <v>38</v>
      </c>
      <c r="O126" s="69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80</v>
      </c>
      <c r="AT126" s="193" t="s">
        <v>154</v>
      </c>
      <c r="AU126" s="193" t="s">
        <v>80</v>
      </c>
      <c r="AY126" s="15" t="s">
        <v>153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5" t="s">
        <v>80</v>
      </c>
      <c r="BK126" s="194">
        <f>ROUND(I126*H126,2)</f>
        <v>0</v>
      </c>
      <c r="BL126" s="15" t="s">
        <v>80</v>
      </c>
      <c r="BM126" s="193" t="s">
        <v>341</v>
      </c>
    </row>
    <row r="127" spans="1:65" s="2" customFormat="1" ht="44.25" customHeight="1">
      <c r="A127" s="32"/>
      <c r="B127" s="33"/>
      <c r="C127" s="195" t="s">
        <v>171</v>
      </c>
      <c r="D127" s="195" t="s">
        <v>164</v>
      </c>
      <c r="E127" s="196" t="s">
        <v>342</v>
      </c>
      <c r="F127" s="197" t="s">
        <v>343</v>
      </c>
      <c r="G127" s="198" t="s">
        <v>344</v>
      </c>
      <c r="H127" s="199">
        <v>0.9</v>
      </c>
      <c r="I127" s="200"/>
      <c r="J127" s="201">
        <f>ROUND(I127*H127,2)</f>
        <v>0</v>
      </c>
      <c r="K127" s="197" t="s">
        <v>158</v>
      </c>
      <c r="L127" s="202"/>
      <c r="M127" s="203" t="s">
        <v>1</v>
      </c>
      <c r="N127" s="204" t="s">
        <v>38</v>
      </c>
      <c r="O127" s="69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82</v>
      </c>
      <c r="AT127" s="193" t="s">
        <v>164</v>
      </c>
      <c r="AU127" s="193" t="s">
        <v>80</v>
      </c>
      <c r="AY127" s="15" t="s">
        <v>153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5" t="s">
        <v>80</v>
      </c>
      <c r="BK127" s="194">
        <f>ROUND(I127*H127,2)</f>
        <v>0</v>
      </c>
      <c r="BL127" s="15" t="s">
        <v>80</v>
      </c>
      <c r="BM127" s="193" t="s">
        <v>345</v>
      </c>
    </row>
    <row r="128" spans="1:65" s="2" customFormat="1" ht="19.5">
      <c r="A128" s="32"/>
      <c r="B128" s="33"/>
      <c r="C128" s="34"/>
      <c r="D128" s="207" t="s">
        <v>346</v>
      </c>
      <c r="E128" s="34"/>
      <c r="F128" s="233" t="s">
        <v>347</v>
      </c>
      <c r="G128" s="34"/>
      <c r="H128" s="34"/>
      <c r="I128" s="234"/>
      <c r="J128" s="34"/>
      <c r="K128" s="34"/>
      <c r="L128" s="37"/>
      <c r="M128" s="235"/>
      <c r="N128" s="236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346</v>
      </c>
      <c r="AU128" s="15" t="s">
        <v>80</v>
      </c>
    </row>
    <row r="129" spans="1:65" s="2" customFormat="1" ht="44.25" customHeight="1">
      <c r="A129" s="32"/>
      <c r="B129" s="33"/>
      <c r="C129" s="195" t="s">
        <v>175</v>
      </c>
      <c r="D129" s="195" t="s">
        <v>164</v>
      </c>
      <c r="E129" s="196" t="s">
        <v>348</v>
      </c>
      <c r="F129" s="197" t="s">
        <v>349</v>
      </c>
      <c r="G129" s="198" t="s">
        <v>157</v>
      </c>
      <c r="H129" s="199">
        <v>1</v>
      </c>
      <c r="I129" s="200"/>
      <c r="J129" s="201">
        <f t="shared" ref="J129:J143" si="0">ROUND(I129*H129,2)</f>
        <v>0</v>
      </c>
      <c r="K129" s="197" t="s">
        <v>158</v>
      </c>
      <c r="L129" s="202"/>
      <c r="M129" s="203" t="s">
        <v>1</v>
      </c>
      <c r="N129" s="204" t="s">
        <v>38</v>
      </c>
      <c r="O129" s="69"/>
      <c r="P129" s="191">
        <f t="shared" ref="P129:P143" si="1">O129*H129</f>
        <v>0</v>
      </c>
      <c r="Q129" s="191">
        <v>0</v>
      </c>
      <c r="R129" s="191">
        <f t="shared" ref="R129:R143" si="2">Q129*H129</f>
        <v>0</v>
      </c>
      <c r="S129" s="191">
        <v>0</v>
      </c>
      <c r="T129" s="192">
        <f t="shared" ref="T129:T143" si="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82</v>
      </c>
      <c r="AT129" s="193" t="s">
        <v>164</v>
      </c>
      <c r="AU129" s="193" t="s">
        <v>80</v>
      </c>
      <c r="AY129" s="15" t="s">
        <v>153</v>
      </c>
      <c r="BE129" s="194">
        <f t="shared" ref="BE129:BE143" si="4">IF(N129="základní",J129,0)</f>
        <v>0</v>
      </c>
      <c r="BF129" s="194">
        <f t="shared" ref="BF129:BF143" si="5">IF(N129="snížená",J129,0)</f>
        <v>0</v>
      </c>
      <c r="BG129" s="194">
        <f t="shared" ref="BG129:BG143" si="6">IF(N129="zákl. přenesená",J129,0)</f>
        <v>0</v>
      </c>
      <c r="BH129" s="194">
        <f t="shared" ref="BH129:BH143" si="7">IF(N129="sníž. přenesená",J129,0)</f>
        <v>0</v>
      </c>
      <c r="BI129" s="194">
        <f t="shared" ref="BI129:BI143" si="8">IF(N129="nulová",J129,0)</f>
        <v>0</v>
      </c>
      <c r="BJ129" s="15" t="s">
        <v>80</v>
      </c>
      <c r="BK129" s="194">
        <f t="shared" ref="BK129:BK143" si="9">ROUND(I129*H129,2)</f>
        <v>0</v>
      </c>
      <c r="BL129" s="15" t="s">
        <v>80</v>
      </c>
      <c r="BM129" s="193" t="s">
        <v>350</v>
      </c>
    </row>
    <row r="130" spans="1:65" s="2" customFormat="1" ht="24.2" customHeight="1">
      <c r="A130" s="32"/>
      <c r="B130" s="33"/>
      <c r="C130" s="182" t="s">
        <v>179</v>
      </c>
      <c r="D130" s="182" t="s">
        <v>154</v>
      </c>
      <c r="E130" s="183" t="s">
        <v>351</v>
      </c>
      <c r="F130" s="184" t="s">
        <v>352</v>
      </c>
      <c r="G130" s="185" t="s">
        <v>157</v>
      </c>
      <c r="H130" s="186">
        <v>1</v>
      </c>
      <c r="I130" s="187"/>
      <c r="J130" s="188">
        <f t="shared" si="0"/>
        <v>0</v>
      </c>
      <c r="K130" s="184" t="s">
        <v>158</v>
      </c>
      <c r="L130" s="37"/>
      <c r="M130" s="189" t="s">
        <v>1</v>
      </c>
      <c r="N130" s="190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80</v>
      </c>
      <c r="AT130" s="193" t="s">
        <v>154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353</v>
      </c>
    </row>
    <row r="131" spans="1:65" s="2" customFormat="1" ht="16.5" customHeight="1">
      <c r="A131" s="32"/>
      <c r="B131" s="33"/>
      <c r="C131" s="195" t="s">
        <v>183</v>
      </c>
      <c r="D131" s="195" t="s">
        <v>164</v>
      </c>
      <c r="E131" s="196" t="s">
        <v>354</v>
      </c>
      <c r="F131" s="197" t="s">
        <v>355</v>
      </c>
      <c r="G131" s="198" t="s">
        <v>157</v>
      </c>
      <c r="H131" s="199">
        <v>4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356</v>
      </c>
    </row>
    <row r="132" spans="1:65" s="2" customFormat="1" ht="49.15" customHeight="1">
      <c r="A132" s="32"/>
      <c r="B132" s="33"/>
      <c r="C132" s="195" t="s">
        <v>187</v>
      </c>
      <c r="D132" s="195" t="s">
        <v>164</v>
      </c>
      <c r="E132" s="196" t="s">
        <v>357</v>
      </c>
      <c r="F132" s="197" t="s">
        <v>358</v>
      </c>
      <c r="G132" s="198" t="s">
        <v>157</v>
      </c>
      <c r="H132" s="199">
        <v>2</v>
      </c>
      <c r="I132" s="200"/>
      <c r="J132" s="201">
        <f t="shared" si="0"/>
        <v>0</v>
      </c>
      <c r="K132" s="197" t="s">
        <v>158</v>
      </c>
      <c r="L132" s="202"/>
      <c r="M132" s="203" t="s">
        <v>1</v>
      </c>
      <c r="N132" s="204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82</v>
      </c>
      <c r="AT132" s="193" t="s">
        <v>164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359</v>
      </c>
    </row>
    <row r="133" spans="1:65" s="2" customFormat="1" ht="24.2" customHeight="1">
      <c r="A133" s="32"/>
      <c r="B133" s="33"/>
      <c r="C133" s="182" t="s">
        <v>192</v>
      </c>
      <c r="D133" s="182" t="s">
        <v>154</v>
      </c>
      <c r="E133" s="183" t="s">
        <v>360</v>
      </c>
      <c r="F133" s="184" t="s">
        <v>361</v>
      </c>
      <c r="G133" s="185" t="s">
        <v>157</v>
      </c>
      <c r="H133" s="186">
        <v>2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362</v>
      </c>
    </row>
    <row r="134" spans="1:65" s="2" customFormat="1" ht="24.2" customHeight="1">
      <c r="A134" s="32"/>
      <c r="B134" s="33"/>
      <c r="C134" s="182" t="s">
        <v>196</v>
      </c>
      <c r="D134" s="182" t="s">
        <v>154</v>
      </c>
      <c r="E134" s="183" t="s">
        <v>363</v>
      </c>
      <c r="F134" s="184" t="s">
        <v>364</v>
      </c>
      <c r="G134" s="185" t="s">
        <v>157</v>
      </c>
      <c r="H134" s="186">
        <v>18</v>
      </c>
      <c r="I134" s="187"/>
      <c r="J134" s="188">
        <f t="shared" si="0"/>
        <v>0</v>
      </c>
      <c r="K134" s="184" t="s">
        <v>158</v>
      </c>
      <c r="L134" s="37"/>
      <c r="M134" s="189" t="s">
        <v>1</v>
      </c>
      <c r="N134" s="190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80</v>
      </c>
      <c r="AT134" s="193" t="s">
        <v>154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365</v>
      </c>
    </row>
    <row r="135" spans="1:65" s="2" customFormat="1" ht="16.5" customHeight="1">
      <c r="A135" s="32"/>
      <c r="B135" s="33"/>
      <c r="C135" s="182" t="s">
        <v>200</v>
      </c>
      <c r="D135" s="182" t="s">
        <v>154</v>
      </c>
      <c r="E135" s="183" t="s">
        <v>366</v>
      </c>
      <c r="F135" s="184" t="s">
        <v>367</v>
      </c>
      <c r="G135" s="185" t="s">
        <v>157</v>
      </c>
      <c r="H135" s="186">
        <v>18</v>
      </c>
      <c r="I135" s="187"/>
      <c r="J135" s="188">
        <f t="shared" si="0"/>
        <v>0</v>
      </c>
      <c r="K135" s="184" t="s">
        <v>158</v>
      </c>
      <c r="L135" s="37"/>
      <c r="M135" s="189" t="s">
        <v>1</v>
      </c>
      <c r="N135" s="190" t="s">
        <v>38</v>
      </c>
      <c r="O135" s="69"/>
      <c r="P135" s="191">
        <f t="shared" si="1"/>
        <v>0</v>
      </c>
      <c r="Q135" s="191">
        <v>0</v>
      </c>
      <c r="R135" s="191">
        <f t="shared" si="2"/>
        <v>0</v>
      </c>
      <c r="S135" s="191">
        <v>0</v>
      </c>
      <c r="T135" s="192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3" t="s">
        <v>80</v>
      </c>
      <c r="AT135" s="193" t="s">
        <v>154</v>
      </c>
      <c r="AU135" s="193" t="s">
        <v>80</v>
      </c>
      <c r="AY135" s="15" t="s">
        <v>153</v>
      </c>
      <c r="BE135" s="194">
        <f t="shared" si="4"/>
        <v>0</v>
      </c>
      <c r="BF135" s="194">
        <f t="shared" si="5"/>
        <v>0</v>
      </c>
      <c r="BG135" s="194">
        <f t="shared" si="6"/>
        <v>0</v>
      </c>
      <c r="BH135" s="194">
        <f t="shared" si="7"/>
        <v>0</v>
      </c>
      <c r="BI135" s="194">
        <f t="shared" si="8"/>
        <v>0</v>
      </c>
      <c r="BJ135" s="15" t="s">
        <v>80</v>
      </c>
      <c r="BK135" s="194">
        <f t="shared" si="9"/>
        <v>0</v>
      </c>
      <c r="BL135" s="15" t="s">
        <v>80</v>
      </c>
      <c r="BM135" s="193" t="s">
        <v>368</v>
      </c>
    </row>
    <row r="136" spans="1:65" s="2" customFormat="1" ht="21.75" customHeight="1">
      <c r="A136" s="32"/>
      <c r="B136" s="33"/>
      <c r="C136" s="195" t="s">
        <v>206</v>
      </c>
      <c r="D136" s="195" t="s">
        <v>164</v>
      </c>
      <c r="E136" s="196" t="s">
        <v>369</v>
      </c>
      <c r="F136" s="197" t="s">
        <v>370</v>
      </c>
      <c r="G136" s="198" t="s">
        <v>157</v>
      </c>
      <c r="H136" s="199">
        <v>1</v>
      </c>
      <c r="I136" s="200"/>
      <c r="J136" s="201">
        <f t="shared" si="0"/>
        <v>0</v>
      </c>
      <c r="K136" s="197" t="s">
        <v>158</v>
      </c>
      <c r="L136" s="202"/>
      <c r="M136" s="203" t="s">
        <v>1</v>
      </c>
      <c r="N136" s="204" t="s">
        <v>38</v>
      </c>
      <c r="O136" s="69"/>
      <c r="P136" s="191">
        <f t="shared" si="1"/>
        <v>0</v>
      </c>
      <c r="Q136" s="191">
        <v>0</v>
      </c>
      <c r="R136" s="191">
        <f t="shared" si="2"/>
        <v>0</v>
      </c>
      <c r="S136" s="191">
        <v>0</v>
      </c>
      <c r="T136" s="192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82</v>
      </c>
      <c r="AT136" s="193" t="s">
        <v>164</v>
      </c>
      <c r="AU136" s="193" t="s">
        <v>80</v>
      </c>
      <c r="AY136" s="15" t="s">
        <v>153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15" t="s">
        <v>80</v>
      </c>
      <c r="BK136" s="194">
        <f t="shared" si="9"/>
        <v>0</v>
      </c>
      <c r="BL136" s="15" t="s">
        <v>80</v>
      </c>
      <c r="BM136" s="193" t="s">
        <v>371</v>
      </c>
    </row>
    <row r="137" spans="1:65" s="2" customFormat="1" ht="44.25" customHeight="1">
      <c r="A137" s="32"/>
      <c r="B137" s="33"/>
      <c r="C137" s="195" t="s">
        <v>210</v>
      </c>
      <c r="D137" s="195" t="s">
        <v>164</v>
      </c>
      <c r="E137" s="196" t="s">
        <v>372</v>
      </c>
      <c r="F137" s="197" t="s">
        <v>373</v>
      </c>
      <c r="G137" s="198" t="s">
        <v>157</v>
      </c>
      <c r="H137" s="199">
        <v>1</v>
      </c>
      <c r="I137" s="200"/>
      <c r="J137" s="201">
        <f t="shared" si="0"/>
        <v>0</v>
      </c>
      <c r="K137" s="197" t="s">
        <v>158</v>
      </c>
      <c r="L137" s="202"/>
      <c r="M137" s="203" t="s">
        <v>1</v>
      </c>
      <c r="N137" s="204" t="s">
        <v>38</v>
      </c>
      <c r="O137" s="69"/>
      <c r="P137" s="191">
        <f t="shared" si="1"/>
        <v>0</v>
      </c>
      <c r="Q137" s="191">
        <v>0</v>
      </c>
      <c r="R137" s="191">
        <f t="shared" si="2"/>
        <v>0</v>
      </c>
      <c r="S137" s="191">
        <v>0</v>
      </c>
      <c r="T137" s="192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82</v>
      </c>
      <c r="AT137" s="193" t="s">
        <v>164</v>
      </c>
      <c r="AU137" s="193" t="s">
        <v>80</v>
      </c>
      <c r="AY137" s="15" t="s">
        <v>153</v>
      </c>
      <c r="BE137" s="194">
        <f t="shared" si="4"/>
        <v>0</v>
      </c>
      <c r="BF137" s="194">
        <f t="shared" si="5"/>
        <v>0</v>
      </c>
      <c r="BG137" s="194">
        <f t="shared" si="6"/>
        <v>0</v>
      </c>
      <c r="BH137" s="194">
        <f t="shared" si="7"/>
        <v>0</v>
      </c>
      <c r="BI137" s="194">
        <f t="shared" si="8"/>
        <v>0</v>
      </c>
      <c r="BJ137" s="15" t="s">
        <v>80</v>
      </c>
      <c r="BK137" s="194">
        <f t="shared" si="9"/>
        <v>0</v>
      </c>
      <c r="BL137" s="15" t="s">
        <v>80</v>
      </c>
      <c r="BM137" s="193" t="s">
        <v>374</v>
      </c>
    </row>
    <row r="138" spans="1:65" s="2" customFormat="1" ht="21.75" customHeight="1">
      <c r="A138" s="32"/>
      <c r="B138" s="33"/>
      <c r="C138" s="182" t="s">
        <v>8</v>
      </c>
      <c r="D138" s="182" t="s">
        <v>154</v>
      </c>
      <c r="E138" s="183" t="s">
        <v>375</v>
      </c>
      <c r="F138" s="184" t="s">
        <v>376</v>
      </c>
      <c r="G138" s="185" t="s">
        <v>157</v>
      </c>
      <c r="H138" s="186">
        <v>1</v>
      </c>
      <c r="I138" s="187"/>
      <c r="J138" s="188">
        <f t="shared" si="0"/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 t="shared" si="1"/>
        <v>0</v>
      </c>
      <c r="Q138" s="191">
        <v>0</v>
      </c>
      <c r="R138" s="191">
        <f t="shared" si="2"/>
        <v>0</v>
      </c>
      <c r="S138" s="191">
        <v>0</v>
      </c>
      <c r="T138" s="192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80</v>
      </c>
      <c r="AY138" s="15" t="s">
        <v>153</v>
      </c>
      <c r="BE138" s="194">
        <f t="shared" si="4"/>
        <v>0</v>
      </c>
      <c r="BF138" s="194">
        <f t="shared" si="5"/>
        <v>0</v>
      </c>
      <c r="BG138" s="194">
        <f t="shared" si="6"/>
        <v>0</v>
      </c>
      <c r="BH138" s="194">
        <f t="shared" si="7"/>
        <v>0</v>
      </c>
      <c r="BI138" s="194">
        <f t="shared" si="8"/>
        <v>0</v>
      </c>
      <c r="BJ138" s="15" t="s">
        <v>80</v>
      </c>
      <c r="BK138" s="194">
        <f t="shared" si="9"/>
        <v>0</v>
      </c>
      <c r="BL138" s="15" t="s">
        <v>80</v>
      </c>
      <c r="BM138" s="193" t="s">
        <v>377</v>
      </c>
    </row>
    <row r="139" spans="1:65" s="2" customFormat="1" ht="44.25" customHeight="1">
      <c r="A139" s="32"/>
      <c r="B139" s="33"/>
      <c r="C139" s="195" t="s">
        <v>219</v>
      </c>
      <c r="D139" s="195" t="s">
        <v>164</v>
      </c>
      <c r="E139" s="196" t="s">
        <v>450</v>
      </c>
      <c r="F139" s="197" t="s">
        <v>451</v>
      </c>
      <c r="G139" s="198" t="s">
        <v>157</v>
      </c>
      <c r="H139" s="199">
        <v>20</v>
      </c>
      <c r="I139" s="200"/>
      <c r="J139" s="201">
        <f t="shared" si="0"/>
        <v>0</v>
      </c>
      <c r="K139" s="197" t="s">
        <v>158</v>
      </c>
      <c r="L139" s="202"/>
      <c r="M139" s="203" t="s">
        <v>1</v>
      </c>
      <c r="N139" s="204" t="s">
        <v>38</v>
      </c>
      <c r="O139" s="69"/>
      <c r="P139" s="191">
        <f t="shared" si="1"/>
        <v>0</v>
      </c>
      <c r="Q139" s="191">
        <v>0</v>
      </c>
      <c r="R139" s="191">
        <f t="shared" si="2"/>
        <v>0</v>
      </c>
      <c r="S139" s="191">
        <v>0</v>
      </c>
      <c r="T139" s="192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82</v>
      </c>
      <c r="AT139" s="193" t="s">
        <v>164</v>
      </c>
      <c r="AU139" s="193" t="s">
        <v>80</v>
      </c>
      <c r="AY139" s="15" t="s">
        <v>153</v>
      </c>
      <c r="BE139" s="194">
        <f t="shared" si="4"/>
        <v>0</v>
      </c>
      <c r="BF139" s="194">
        <f t="shared" si="5"/>
        <v>0</v>
      </c>
      <c r="BG139" s="194">
        <f t="shared" si="6"/>
        <v>0</v>
      </c>
      <c r="BH139" s="194">
        <f t="shared" si="7"/>
        <v>0</v>
      </c>
      <c r="BI139" s="194">
        <f t="shared" si="8"/>
        <v>0</v>
      </c>
      <c r="BJ139" s="15" t="s">
        <v>80</v>
      </c>
      <c r="BK139" s="194">
        <f t="shared" si="9"/>
        <v>0</v>
      </c>
      <c r="BL139" s="15" t="s">
        <v>80</v>
      </c>
      <c r="BM139" s="193" t="s">
        <v>452</v>
      </c>
    </row>
    <row r="140" spans="1:65" s="2" customFormat="1" ht="21.75" customHeight="1">
      <c r="A140" s="32"/>
      <c r="B140" s="33"/>
      <c r="C140" s="182" t="s">
        <v>224</v>
      </c>
      <c r="D140" s="182" t="s">
        <v>154</v>
      </c>
      <c r="E140" s="183" t="s">
        <v>453</v>
      </c>
      <c r="F140" s="184" t="s">
        <v>454</v>
      </c>
      <c r="G140" s="185" t="s">
        <v>157</v>
      </c>
      <c r="H140" s="186">
        <v>4</v>
      </c>
      <c r="I140" s="187"/>
      <c r="J140" s="188">
        <f t="shared" si="0"/>
        <v>0</v>
      </c>
      <c r="K140" s="184" t="s">
        <v>158</v>
      </c>
      <c r="L140" s="37"/>
      <c r="M140" s="189" t="s">
        <v>1</v>
      </c>
      <c r="N140" s="190" t="s">
        <v>38</v>
      </c>
      <c r="O140" s="69"/>
      <c r="P140" s="191">
        <f t="shared" si="1"/>
        <v>0</v>
      </c>
      <c r="Q140" s="191">
        <v>0</v>
      </c>
      <c r="R140" s="191">
        <f t="shared" si="2"/>
        <v>0</v>
      </c>
      <c r="S140" s="191">
        <v>0</v>
      </c>
      <c r="T140" s="192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80</v>
      </c>
      <c r="AT140" s="193" t="s">
        <v>154</v>
      </c>
      <c r="AU140" s="193" t="s">
        <v>80</v>
      </c>
      <c r="AY140" s="15" t="s">
        <v>153</v>
      </c>
      <c r="BE140" s="194">
        <f t="shared" si="4"/>
        <v>0</v>
      </c>
      <c r="BF140" s="194">
        <f t="shared" si="5"/>
        <v>0</v>
      </c>
      <c r="BG140" s="194">
        <f t="shared" si="6"/>
        <v>0</v>
      </c>
      <c r="BH140" s="194">
        <f t="shared" si="7"/>
        <v>0</v>
      </c>
      <c r="BI140" s="194">
        <f t="shared" si="8"/>
        <v>0</v>
      </c>
      <c r="BJ140" s="15" t="s">
        <v>80</v>
      </c>
      <c r="BK140" s="194">
        <f t="shared" si="9"/>
        <v>0</v>
      </c>
      <c r="BL140" s="15" t="s">
        <v>80</v>
      </c>
      <c r="BM140" s="193" t="s">
        <v>455</v>
      </c>
    </row>
    <row r="141" spans="1:65" s="2" customFormat="1" ht="21.75" customHeight="1">
      <c r="A141" s="32"/>
      <c r="B141" s="33"/>
      <c r="C141" s="195" t="s">
        <v>228</v>
      </c>
      <c r="D141" s="195" t="s">
        <v>164</v>
      </c>
      <c r="E141" s="196" t="s">
        <v>456</v>
      </c>
      <c r="F141" s="197" t="s">
        <v>457</v>
      </c>
      <c r="G141" s="198" t="s">
        <v>157</v>
      </c>
      <c r="H141" s="199">
        <v>1</v>
      </c>
      <c r="I141" s="200"/>
      <c r="J141" s="201">
        <f t="shared" si="0"/>
        <v>0</v>
      </c>
      <c r="K141" s="197" t="s">
        <v>158</v>
      </c>
      <c r="L141" s="202"/>
      <c r="M141" s="203" t="s">
        <v>1</v>
      </c>
      <c r="N141" s="204" t="s">
        <v>38</v>
      </c>
      <c r="O141" s="69"/>
      <c r="P141" s="191">
        <f t="shared" si="1"/>
        <v>0</v>
      </c>
      <c r="Q141" s="191">
        <v>0</v>
      </c>
      <c r="R141" s="191">
        <f t="shared" si="2"/>
        <v>0</v>
      </c>
      <c r="S141" s="191">
        <v>0</v>
      </c>
      <c r="T141" s="192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3" t="s">
        <v>82</v>
      </c>
      <c r="AT141" s="193" t="s">
        <v>164</v>
      </c>
      <c r="AU141" s="193" t="s">
        <v>80</v>
      </c>
      <c r="AY141" s="15" t="s">
        <v>153</v>
      </c>
      <c r="BE141" s="194">
        <f t="shared" si="4"/>
        <v>0</v>
      </c>
      <c r="BF141" s="194">
        <f t="shared" si="5"/>
        <v>0</v>
      </c>
      <c r="BG141" s="194">
        <f t="shared" si="6"/>
        <v>0</v>
      </c>
      <c r="BH141" s="194">
        <f t="shared" si="7"/>
        <v>0</v>
      </c>
      <c r="BI141" s="194">
        <f t="shared" si="8"/>
        <v>0</v>
      </c>
      <c r="BJ141" s="15" t="s">
        <v>80</v>
      </c>
      <c r="BK141" s="194">
        <f t="shared" si="9"/>
        <v>0</v>
      </c>
      <c r="BL141" s="15" t="s">
        <v>80</v>
      </c>
      <c r="BM141" s="193" t="s">
        <v>458</v>
      </c>
    </row>
    <row r="142" spans="1:65" s="2" customFormat="1" ht="16.5" customHeight="1">
      <c r="A142" s="32"/>
      <c r="B142" s="33"/>
      <c r="C142" s="182" t="s">
        <v>232</v>
      </c>
      <c r="D142" s="182" t="s">
        <v>154</v>
      </c>
      <c r="E142" s="183" t="s">
        <v>378</v>
      </c>
      <c r="F142" s="184" t="s">
        <v>379</v>
      </c>
      <c r="G142" s="185" t="s">
        <v>157</v>
      </c>
      <c r="H142" s="186">
        <v>1</v>
      </c>
      <c r="I142" s="187"/>
      <c r="J142" s="188">
        <f t="shared" si="0"/>
        <v>0</v>
      </c>
      <c r="K142" s="184" t="s">
        <v>158</v>
      </c>
      <c r="L142" s="37"/>
      <c r="M142" s="189" t="s">
        <v>1</v>
      </c>
      <c r="N142" s="190" t="s">
        <v>38</v>
      </c>
      <c r="O142" s="69"/>
      <c r="P142" s="191">
        <f t="shared" si="1"/>
        <v>0</v>
      </c>
      <c r="Q142" s="191">
        <v>0</v>
      </c>
      <c r="R142" s="191">
        <f t="shared" si="2"/>
        <v>0</v>
      </c>
      <c r="S142" s="191">
        <v>0</v>
      </c>
      <c r="T142" s="192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80</v>
      </c>
      <c r="AT142" s="193" t="s">
        <v>154</v>
      </c>
      <c r="AU142" s="193" t="s">
        <v>80</v>
      </c>
      <c r="AY142" s="15" t="s">
        <v>153</v>
      </c>
      <c r="BE142" s="194">
        <f t="shared" si="4"/>
        <v>0</v>
      </c>
      <c r="BF142" s="194">
        <f t="shared" si="5"/>
        <v>0</v>
      </c>
      <c r="BG142" s="194">
        <f t="shared" si="6"/>
        <v>0</v>
      </c>
      <c r="BH142" s="194">
        <f t="shared" si="7"/>
        <v>0</v>
      </c>
      <c r="BI142" s="194">
        <f t="shared" si="8"/>
        <v>0</v>
      </c>
      <c r="BJ142" s="15" t="s">
        <v>80</v>
      </c>
      <c r="BK142" s="194">
        <f t="shared" si="9"/>
        <v>0</v>
      </c>
      <c r="BL142" s="15" t="s">
        <v>80</v>
      </c>
      <c r="BM142" s="193" t="s">
        <v>380</v>
      </c>
    </row>
    <row r="143" spans="1:65" s="2" customFormat="1" ht="16.5" customHeight="1">
      <c r="A143" s="32"/>
      <c r="B143" s="33"/>
      <c r="C143" s="182" t="s">
        <v>236</v>
      </c>
      <c r="D143" s="182" t="s">
        <v>154</v>
      </c>
      <c r="E143" s="183" t="s">
        <v>381</v>
      </c>
      <c r="F143" s="184" t="s">
        <v>382</v>
      </c>
      <c r="G143" s="185" t="s">
        <v>383</v>
      </c>
      <c r="H143" s="186">
        <v>50</v>
      </c>
      <c r="I143" s="187"/>
      <c r="J143" s="188">
        <f t="shared" si="0"/>
        <v>0</v>
      </c>
      <c r="K143" s="184" t="s">
        <v>158</v>
      </c>
      <c r="L143" s="37"/>
      <c r="M143" s="189" t="s">
        <v>1</v>
      </c>
      <c r="N143" s="190" t="s">
        <v>38</v>
      </c>
      <c r="O143" s="69"/>
      <c r="P143" s="191">
        <f t="shared" si="1"/>
        <v>0</v>
      </c>
      <c r="Q143" s="191">
        <v>0</v>
      </c>
      <c r="R143" s="191">
        <f t="shared" si="2"/>
        <v>0</v>
      </c>
      <c r="S143" s="191">
        <v>0</v>
      </c>
      <c r="T143" s="192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80</v>
      </c>
      <c r="AT143" s="193" t="s">
        <v>154</v>
      </c>
      <c r="AU143" s="193" t="s">
        <v>80</v>
      </c>
      <c r="AY143" s="15" t="s">
        <v>153</v>
      </c>
      <c r="BE143" s="194">
        <f t="shared" si="4"/>
        <v>0</v>
      </c>
      <c r="BF143" s="194">
        <f t="shared" si="5"/>
        <v>0</v>
      </c>
      <c r="BG143" s="194">
        <f t="shared" si="6"/>
        <v>0</v>
      </c>
      <c r="BH143" s="194">
        <f t="shared" si="7"/>
        <v>0</v>
      </c>
      <c r="BI143" s="194">
        <f t="shared" si="8"/>
        <v>0</v>
      </c>
      <c r="BJ143" s="15" t="s">
        <v>80</v>
      </c>
      <c r="BK143" s="194">
        <f t="shared" si="9"/>
        <v>0</v>
      </c>
      <c r="BL143" s="15" t="s">
        <v>80</v>
      </c>
      <c r="BM143" s="193" t="s">
        <v>384</v>
      </c>
    </row>
    <row r="144" spans="1:65" s="2" customFormat="1" ht="19.5">
      <c r="A144" s="32"/>
      <c r="B144" s="33"/>
      <c r="C144" s="34"/>
      <c r="D144" s="207" t="s">
        <v>346</v>
      </c>
      <c r="E144" s="34"/>
      <c r="F144" s="233" t="s">
        <v>385</v>
      </c>
      <c r="G144" s="34"/>
      <c r="H144" s="34"/>
      <c r="I144" s="234"/>
      <c r="J144" s="34"/>
      <c r="K144" s="34"/>
      <c r="L144" s="37"/>
      <c r="M144" s="235"/>
      <c r="N144" s="236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346</v>
      </c>
      <c r="AU144" s="15" t="s">
        <v>80</v>
      </c>
    </row>
    <row r="145" spans="1:65" s="2" customFormat="1" ht="16.5" customHeight="1">
      <c r="A145" s="32"/>
      <c r="B145" s="33"/>
      <c r="C145" s="182" t="s">
        <v>7</v>
      </c>
      <c r="D145" s="182" t="s">
        <v>154</v>
      </c>
      <c r="E145" s="183" t="s">
        <v>381</v>
      </c>
      <c r="F145" s="184" t="s">
        <v>382</v>
      </c>
      <c r="G145" s="185" t="s">
        <v>383</v>
      </c>
      <c r="H145" s="186">
        <v>15</v>
      </c>
      <c r="I145" s="187"/>
      <c r="J145" s="188">
        <f>ROUND(I145*H145,2)</f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386</v>
      </c>
    </row>
    <row r="146" spans="1:65" s="2" customFormat="1" ht="19.5">
      <c r="A146" s="32"/>
      <c r="B146" s="33"/>
      <c r="C146" s="34"/>
      <c r="D146" s="207" t="s">
        <v>346</v>
      </c>
      <c r="E146" s="34"/>
      <c r="F146" s="233" t="s">
        <v>387</v>
      </c>
      <c r="G146" s="34"/>
      <c r="H146" s="34"/>
      <c r="I146" s="234"/>
      <c r="J146" s="34"/>
      <c r="K146" s="34"/>
      <c r="L146" s="37"/>
      <c r="M146" s="235"/>
      <c r="N146" s="236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346</v>
      </c>
      <c r="AU146" s="15" t="s">
        <v>80</v>
      </c>
    </row>
    <row r="147" spans="1:65" s="2" customFormat="1" ht="16.5" customHeight="1">
      <c r="A147" s="32"/>
      <c r="B147" s="33"/>
      <c r="C147" s="182" t="s">
        <v>243</v>
      </c>
      <c r="D147" s="182" t="s">
        <v>154</v>
      </c>
      <c r="E147" s="183" t="s">
        <v>388</v>
      </c>
      <c r="F147" s="184" t="s">
        <v>389</v>
      </c>
      <c r="G147" s="185" t="s">
        <v>383</v>
      </c>
      <c r="H147" s="186">
        <v>20</v>
      </c>
      <c r="I147" s="187"/>
      <c r="J147" s="188">
        <f t="shared" ref="J147:J157" si="10">ROUND(I147*H147,2)</f>
        <v>0</v>
      </c>
      <c r="K147" s="184" t="s">
        <v>158</v>
      </c>
      <c r="L147" s="37"/>
      <c r="M147" s="189" t="s">
        <v>1</v>
      </c>
      <c r="N147" s="190" t="s">
        <v>38</v>
      </c>
      <c r="O147" s="69"/>
      <c r="P147" s="191">
        <f t="shared" ref="P147:P157" si="11">O147*H147</f>
        <v>0</v>
      </c>
      <c r="Q147" s="191">
        <v>0</v>
      </c>
      <c r="R147" s="191">
        <f t="shared" ref="R147:R157" si="12">Q147*H147</f>
        <v>0</v>
      </c>
      <c r="S147" s="191">
        <v>0</v>
      </c>
      <c r="T147" s="192">
        <f t="shared" ref="T147:T157" si="13"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3" t="s">
        <v>80</v>
      </c>
      <c r="AT147" s="193" t="s">
        <v>154</v>
      </c>
      <c r="AU147" s="193" t="s">
        <v>80</v>
      </c>
      <c r="AY147" s="15" t="s">
        <v>153</v>
      </c>
      <c r="BE147" s="194">
        <f t="shared" ref="BE147:BE157" si="14">IF(N147="základní",J147,0)</f>
        <v>0</v>
      </c>
      <c r="BF147" s="194">
        <f t="shared" ref="BF147:BF157" si="15">IF(N147="snížená",J147,0)</f>
        <v>0</v>
      </c>
      <c r="BG147" s="194">
        <f t="shared" ref="BG147:BG157" si="16">IF(N147="zákl. přenesená",J147,0)</f>
        <v>0</v>
      </c>
      <c r="BH147" s="194">
        <f t="shared" ref="BH147:BH157" si="17">IF(N147="sníž. přenesená",J147,0)</f>
        <v>0</v>
      </c>
      <c r="BI147" s="194">
        <f t="shared" ref="BI147:BI157" si="18">IF(N147="nulová",J147,0)</f>
        <v>0</v>
      </c>
      <c r="BJ147" s="15" t="s">
        <v>80</v>
      </c>
      <c r="BK147" s="194">
        <f t="shared" ref="BK147:BK157" si="19">ROUND(I147*H147,2)</f>
        <v>0</v>
      </c>
      <c r="BL147" s="15" t="s">
        <v>80</v>
      </c>
      <c r="BM147" s="193" t="s">
        <v>390</v>
      </c>
    </row>
    <row r="148" spans="1:65" s="2" customFormat="1" ht="16.5" customHeight="1">
      <c r="A148" s="32"/>
      <c r="B148" s="33"/>
      <c r="C148" s="182" t="s">
        <v>247</v>
      </c>
      <c r="D148" s="182" t="s">
        <v>154</v>
      </c>
      <c r="E148" s="183" t="s">
        <v>394</v>
      </c>
      <c r="F148" s="184" t="s">
        <v>395</v>
      </c>
      <c r="G148" s="185" t="s">
        <v>157</v>
      </c>
      <c r="H148" s="186">
        <v>1</v>
      </c>
      <c r="I148" s="187"/>
      <c r="J148" s="188">
        <f t="shared" si="10"/>
        <v>0</v>
      </c>
      <c r="K148" s="184" t="s">
        <v>158</v>
      </c>
      <c r="L148" s="37"/>
      <c r="M148" s="189" t="s">
        <v>1</v>
      </c>
      <c r="N148" s="190" t="s">
        <v>38</v>
      </c>
      <c r="O148" s="69"/>
      <c r="P148" s="191">
        <f t="shared" si="11"/>
        <v>0</v>
      </c>
      <c r="Q148" s="191">
        <v>0</v>
      </c>
      <c r="R148" s="191">
        <f t="shared" si="12"/>
        <v>0</v>
      </c>
      <c r="S148" s="191">
        <v>0</v>
      </c>
      <c r="T148" s="192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80</v>
      </c>
      <c r="AT148" s="193" t="s">
        <v>154</v>
      </c>
      <c r="AU148" s="193" t="s">
        <v>80</v>
      </c>
      <c r="AY148" s="15" t="s">
        <v>153</v>
      </c>
      <c r="BE148" s="194">
        <f t="shared" si="14"/>
        <v>0</v>
      </c>
      <c r="BF148" s="194">
        <f t="shared" si="15"/>
        <v>0</v>
      </c>
      <c r="BG148" s="194">
        <f t="shared" si="16"/>
        <v>0</v>
      </c>
      <c r="BH148" s="194">
        <f t="shared" si="17"/>
        <v>0</v>
      </c>
      <c r="BI148" s="194">
        <f t="shared" si="18"/>
        <v>0</v>
      </c>
      <c r="BJ148" s="15" t="s">
        <v>80</v>
      </c>
      <c r="BK148" s="194">
        <f t="shared" si="19"/>
        <v>0</v>
      </c>
      <c r="BL148" s="15" t="s">
        <v>80</v>
      </c>
      <c r="BM148" s="193" t="s">
        <v>396</v>
      </c>
    </row>
    <row r="149" spans="1:65" s="2" customFormat="1" ht="37.9" customHeight="1">
      <c r="A149" s="32"/>
      <c r="B149" s="33"/>
      <c r="C149" s="182" t="s">
        <v>251</v>
      </c>
      <c r="D149" s="182" t="s">
        <v>154</v>
      </c>
      <c r="E149" s="183" t="s">
        <v>397</v>
      </c>
      <c r="F149" s="184" t="s">
        <v>398</v>
      </c>
      <c r="G149" s="185" t="s">
        <v>157</v>
      </c>
      <c r="H149" s="186">
        <v>1</v>
      </c>
      <c r="I149" s="187"/>
      <c r="J149" s="188">
        <f t="shared" si="10"/>
        <v>0</v>
      </c>
      <c r="K149" s="184" t="s">
        <v>158</v>
      </c>
      <c r="L149" s="37"/>
      <c r="M149" s="189" t="s">
        <v>1</v>
      </c>
      <c r="N149" s="190" t="s">
        <v>38</v>
      </c>
      <c r="O149" s="69"/>
      <c r="P149" s="191">
        <f t="shared" si="11"/>
        <v>0</v>
      </c>
      <c r="Q149" s="191">
        <v>0</v>
      </c>
      <c r="R149" s="191">
        <f t="shared" si="12"/>
        <v>0</v>
      </c>
      <c r="S149" s="191">
        <v>0</v>
      </c>
      <c r="T149" s="192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3" t="s">
        <v>80</v>
      </c>
      <c r="AT149" s="193" t="s">
        <v>154</v>
      </c>
      <c r="AU149" s="193" t="s">
        <v>80</v>
      </c>
      <c r="AY149" s="15" t="s">
        <v>153</v>
      </c>
      <c r="BE149" s="194">
        <f t="shared" si="14"/>
        <v>0</v>
      </c>
      <c r="BF149" s="194">
        <f t="shared" si="15"/>
        <v>0</v>
      </c>
      <c r="BG149" s="194">
        <f t="shared" si="16"/>
        <v>0</v>
      </c>
      <c r="BH149" s="194">
        <f t="shared" si="17"/>
        <v>0</v>
      </c>
      <c r="BI149" s="194">
        <f t="shared" si="18"/>
        <v>0</v>
      </c>
      <c r="BJ149" s="15" t="s">
        <v>80</v>
      </c>
      <c r="BK149" s="194">
        <f t="shared" si="19"/>
        <v>0</v>
      </c>
      <c r="BL149" s="15" t="s">
        <v>80</v>
      </c>
      <c r="BM149" s="193" t="s">
        <v>399</v>
      </c>
    </row>
    <row r="150" spans="1:65" s="2" customFormat="1" ht="37.9" customHeight="1">
      <c r="A150" s="32"/>
      <c r="B150" s="33"/>
      <c r="C150" s="182" t="s">
        <v>255</v>
      </c>
      <c r="D150" s="182" t="s">
        <v>154</v>
      </c>
      <c r="E150" s="183" t="s">
        <v>400</v>
      </c>
      <c r="F150" s="184" t="s">
        <v>401</v>
      </c>
      <c r="G150" s="185" t="s">
        <v>157</v>
      </c>
      <c r="H150" s="186">
        <v>1</v>
      </c>
      <c r="I150" s="187"/>
      <c r="J150" s="188">
        <f t="shared" si="10"/>
        <v>0</v>
      </c>
      <c r="K150" s="184" t="s">
        <v>158</v>
      </c>
      <c r="L150" s="37"/>
      <c r="M150" s="189" t="s">
        <v>1</v>
      </c>
      <c r="N150" s="190" t="s">
        <v>38</v>
      </c>
      <c r="O150" s="69"/>
      <c r="P150" s="191">
        <f t="shared" si="11"/>
        <v>0</v>
      </c>
      <c r="Q150" s="191">
        <v>0</v>
      </c>
      <c r="R150" s="191">
        <f t="shared" si="12"/>
        <v>0</v>
      </c>
      <c r="S150" s="191">
        <v>0</v>
      </c>
      <c r="T150" s="192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3" t="s">
        <v>80</v>
      </c>
      <c r="AT150" s="193" t="s">
        <v>154</v>
      </c>
      <c r="AU150" s="193" t="s">
        <v>80</v>
      </c>
      <c r="AY150" s="15" t="s">
        <v>153</v>
      </c>
      <c r="BE150" s="194">
        <f t="shared" si="14"/>
        <v>0</v>
      </c>
      <c r="BF150" s="194">
        <f t="shared" si="15"/>
        <v>0</v>
      </c>
      <c r="BG150" s="194">
        <f t="shared" si="16"/>
        <v>0</v>
      </c>
      <c r="BH150" s="194">
        <f t="shared" si="17"/>
        <v>0</v>
      </c>
      <c r="BI150" s="194">
        <f t="shared" si="18"/>
        <v>0</v>
      </c>
      <c r="BJ150" s="15" t="s">
        <v>80</v>
      </c>
      <c r="BK150" s="194">
        <f t="shared" si="19"/>
        <v>0</v>
      </c>
      <c r="BL150" s="15" t="s">
        <v>80</v>
      </c>
      <c r="BM150" s="193" t="s">
        <v>402</v>
      </c>
    </row>
    <row r="151" spans="1:65" s="2" customFormat="1" ht="37.9" customHeight="1">
      <c r="A151" s="32"/>
      <c r="B151" s="33"/>
      <c r="C151" s="182" t="s">
        <v>259</v>
      </c>
      <c r="D151" s="182" t="s">
        <v>154</v>
      </c>
      <c r="E151" s="183" t="s">
        <v>403</v>
      </c>
      <c r="F151" s="184" t="s">
        <v>404</v>
      </c>
      <c r="G151" s="185" t="s">
        <v>157</v>
      </c>
      <c r="H151" s="186">
        <v>1</v>
      </c>
      <c r="I151" s="187"/>
      <c r="J151" s="188">
        <f t="shared" si="10"/>
        <v>0</v>
      </c>
      <c r="K151" s="184" t="s">
        <v>158</v>
      </c>
      <c r="L151" s="37"/>
      <c r="M151" s="189" t="s">
        <v>1</v>
      </c>
      <c r="N151" s="190" t="s">
        <v>38</v>
      </c>
      <c r="O151" s="69"/>
      <c r="P151" s="191">
        <f t="shared" si="11"/>
        <v>0</v>
      </c>
      <c r="Q151" s="191">
        <v>0</v>
      </c>
      <c r="R151" s="191">
        <f t="shared" si="12"/>
        <v>0</v>
      </c>
      <c r="S151" s="191">
        <v>0</v>
      </c>
      <c r="T151" s="192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80</v>
      </c>
      <c r="AY151" s="15" t="s">
        <v>153</v>
      </c>
      <c r="BE151" s="194">
        <f t="shared" si="14"/>
        <v>0</v>
      </c>
      <c r="BF151" s="194">
        <f t="shared" si="15"/>
        <v>0</v>
      </c>
      <c r="BG151" s="194">
        <f t="shared" si="16"/>
        <v>0</v>
      </c>
      <c r="BH151" s="194">
        <f t="shared" si="17"/>
        <v>0</v>
      </c>
      <c r="BI151" s="194">
        <f t="shared" si="18"/>
        <v>0</v>
      </c>
      <c r="BJ151" s="15" t="s">
        <v>80</v>
      </c>
      <c r="BK151" s="194">
        <f t="shared" si="19"/>
        <v>0</v>
      </c>
      <c r="BL151" s="15" t="s">
        <v>80</v>
      </c>
      <c r="BM151" s="193" t="s">
        <v>405</v>
      </c>
    </row>
    <row r="152" spans="1:65" s="2" customFormat="1" ht="37.9" customHeight="1">
      <c r="A152" s="32"/>
      <c r="B152" s="33"/>
      <c r="C152" s="182" t="s">
        <v>415</v>
      </c>
      <c r="D152" s="182" t="s">
        <v>154</v>
      </c>
      <c r="E152" s="183" t="s">
        <v>409</v>
      </c>
      <c r="F152" s="184" t="s">
        <v>410</v>
      </c>
      <c r="G152" s="185" t="s">
        <v>157</v>
      </c>
      <c r="H152" s="186">
        <v>1</v>
      </c>
      <c r="I152" s="187"/>
      <c r="J152" s="188">
        <f t="shared" si="10"/>
        <v>0</v>
      </c>
      <c r="K152" s="184" t="s">
        <v>158</v>
      </c>
      <c r="L152" s="37"/>
      <c r="M152" s="189" t="s">
        <v>1</v>
      </c>
      <c r="N152" s="190" t="s">
        <v>38</v>
      </c>
      <c r="O152" s="69"/>
      <c r="P152" s="191">
        <f t="shared" si="11"/>
        <v>0</v>
      </c>
      <c r="Q152" s="191">
        <v>0</v>
      </c>
      <c r="R152" s="191">
        <f t="shared" si="12"/>
        <v>0</v>
      </c>
      <c r="S152" s="191">
        <v>0</v>
      </c>
      <c r="T152" s="192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3" t="s">
        <v>80</v>
      </c>
      <c r="AT152" s="193" t="s">
        <v>154</v>
      </c>
      <c r="AU152" s="193" t="s">
        <v>80</v>
      </c>
      <c r="AY152" s="15" t="s">
        <v>153</v>
      </c>
      <c r="BE152" s="194">
        <f t="shared" si="14"/>
        <v>0</v>
      </c>
      <c r="BF152" s="194">
        <f t="shared" si="15"/>
        <v>0</v>
      </c>
      <c r="BG152" s="194">
        <f t="shared" si="16"/>
        <v>0</v>
      </c>
      <c r="BH152" s="194">
        <f t="shared" si="17"/>
        <v>0</v>
      </c>
      <c r="BI152" s="194">
        <f t="shared" si="18"/>
        <v>0</v>
      </c>
      <c r="BJ152" s="15" t="s">
        <v>80</v>
      </c>
      <c r="BK152" s="194">
        <f t="shared" si="19"/>
        <v>0</v>
      </c>
      <c r="BL152" s="15" t="s">
        <v>80</v>
      </c>
      <c r="BM152" s="193" t="s">
        <v>411</v>
      </c>
    </row>
    <row r="153" spans="1:65" s="2" customFormat="1" ht="24.2" customHeight="1">
      <c r="A153" s="32"/>
      <c r="B153" s="33"/>
      <c r="C153" s="182" t="s">
        <v>419</v>
      </c>
      <c r="D153" s="182" t="s">
        <v>154</v>
      </c>
      <c r="E153" s="183" t="s">
        <v>416</v>
      </c>
      <c r="F153" s="184" t="s">
        <v>417</v>
      </c>
      <c r="G153" s="185" t="s">
        <v>157</v>
      </c>
      <c r="H153" s="186">
        <v>1</v>
      </c>
      <c r="I153" s="187"/>
      <c r="J153" s="188">
        <f t="shared" si="10"/>
        <v>0</v>
      </c>
      <c r="K153" s="184" t="s">
        <v>158</v>
      </c>
      <c r="L153" s="37"/>
      <c r="M153" s="189" t="s">
        <v>1</v>
      </c>
      <c r="N153" s="190" t="s">
        <v>38</v>
      </c>
      <c r="O153" s="69"/>
      <c r="P153" s="191">
        <f t="shared" si="11"/>
        <v>0</v>
      </c>
      <c r="Q153" s="191">
        <v>0</v>
      </c>
      <c r="R153" s="191">
        <f t="shared" si="12"/>
        <v>0</v>
      </c>
      <c r="S153" s="191">
        <v>0</v>
      </c>
      <c r="T153" s="192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3" t="s">
        <v>80</v>
      </c>
      <c r="AT153" s="193" t="s">
        <v>154</v>
      </c>
      <c r="AU153" s="193" t="s">
        <v>80</v>
      </c>
      <c r="AY153" s="15" t="s">
        <v>153</v>
      </c>
      <c r="BE153" s="194">
        <f t="shared" si="14"/>
        <v>0</v>
      </c>
      <c r="BF153" s="194">
        <f t="shared" si="15"/>
        <v>0</v>
      </c>
      <c r="BG153" s="194">
        <f t="shared" si="16"/>
        <v>0</v>
      </c>
      <c r="BH153" s="194">
        <f t="shared" si="17"/>
        <v>0</v>
      </c>
      <c r="BI153" s="194">
        <f t="shared" si="18"/>
        <v>0</v>
      </c>
      <c r="BJ153" s="15" t="s">
        <v>80</v>
      </c>
      <c r="BK153" s="194">
        <f t="shared" si="19"/>
        <v>0</v>
      </c>
      <c r="BL153" s="15" t="s">
        <v>80</v>
      </c>
      <c r="BM153" s="193" t="s">
        <v>418</v>
      </c>
    </row>
    <row r="154" spans="1:65" s="2" customFormat="1" ht="24.2" customHeight="1">
      <c r="A154" s="32"/>
      <c r="B154" s="33"/>
      <c r="C154" s="182" t="s">
        <v>423</v>
      </c>
      <c r="D154" s="182" t="s">
        <v>154</v>
      </c>
      <c r="E154" s="183" t="s">
        <v>420</v>
      </c>
      <c r="F154" s="184" t="s">
        <v>421</v>
      </c>
      <c r="G154" s="185" t="s">
        <v>157</v>
      </c>
      <c r="H154" s="186">
        <v>1</v>
      </c>
      <c r="I154" s="187"/>
      <c r="J154" s="188">
        <f t="shared" si="10"/>
        <v>0</v>
      </c>
      <c r="K154" s="184" t="s">
        <v>158</v>
      </c>
      <c r="L154" s="37"/>
      <c r="M154" s="189" t="s">
        <v>1</v>
      </c>
      <c r="N154" s="190" t="s">
        <v>38</v>
      </c>
      <c r="O154" s="69"/>
      <c r="P154" s="191">
        <f t="shared" si="11"/>
        <v>0</v>
      </c>
      <c r="Q154" s="191">
        <v>0</v>
      </c>
      <c r="R154" s="191">
        <f t="shared" si="12"/>
        <v>0</v>
      </c>
      <c r="S154" s="191">
        <v>0</v>
      </c>
      <c r="T154" s="192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80</v>
      </c>
      <c r="AT154" s="193" t="s">
        <v>154</v>
      </c>
      <c r="AU154" s="193" t="s">
        <v>80</v>
      </c>
      <c r="AY154" s="15" t="s">
        <v>153</v>
      </c>
      <c r="BE154" s="194">
        <f t="shared" si="14"/>
        <v>0</v>
      </c>
      <c r="BF154" s="194">
        <f t="shared" si="15"/>
        <v>0</v>
      </c>
      <c r="BG154" s="194">
        <f t="shared" si="16"/>
        <v>0</v>
      </c>
      <c r="BH154" s="194">
        <f t="shared" si="17"/>
        <v>0</v>
      </c>
      <c r="BI154" s="194">
        <f t="shared" si="18"/>
        <v>0</v>
      </c>
      <c r="BJ154" s="15" t="s">
        <v>80</v>
      </c>
      <c r="BK154" s="194">
        <f t="shared" si="19"/>
        <v>0</v>
      </c>
      <c r="BL154" s="15" t="s">
        <v>80</v>
      </c>
      <c r="BM154" s="193" t="s">
        <v>422</v>
      </c>
    </row>
    <row r="155" spans="1:65" s="2" customFormat="1" ht="24.2" customHeight="1">
      <c r="A155" s="32"/>
      <c r="B155" s="33"/>
      <c r="C155" s="182" t="s">
        <v>427</v>
      </c>
      <c r="D155" s="182" t="s">
        <v>154</v>
      </c>
      <c r="E155" s="183" t="s">
        <v>424</v>
      </c>
      <c r="F155" s="184" t="s">
        <v>425</v>
      </c>
      <c r="G155" s="185" t="s">
        <v>157</v>
      </c>
      <c r="H155" s="186">
        <v>1</v>
      </c>
      <c r="I155" s="187"/>
      <c r="J155" s="188">
        <f t="shared" si="10"/>
        <v>0</v>
      </c>
      <c r="K155" s="184" t="s">
        <v>158</v>
      </c>
      <c r="L155" s="37"/>
      <c r="M155" s="189" t="s">
        <v>1</v>
      </c>
      <c r="N155" s="190" t="s">
        <v>38</v>
      </c>
      <c r="O155" s="69"/>
      <c r="P155" s="191">
        <f t="shared" si="11"/>
        <v>0</v>
      </c>
      <c r="Q155" s="191">
        <v>0</v>
      </c>
      <c r="R155" s="191">
        <f t="shared" si="12"/>
        <v>0</v>
      </c>
      <c r="S155" s="191">
        <v>0</v>
      </c>
      <c r="T155" s="192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3" t="s">
        <v>80</v>
      </c>
      <c r="AT155" s="193" t="s">
        <v>154</v>
      </c>
      <c r="AU155" s="193" t="s">
        <v>80</v>
      </c>
      <c r="AY155" s="15" t="s">
        <v>153</v>
      </c>
      <c r="BE155" s="194">
        <f t="shared" si="14"/>
        <v>0</v>
      </c>
      <c r="BF155" s="194">
        <f t="shared" si="15"/>
        <v>0</v>
      </c>
      <c r="BG155" s="194">
        <f t="shared" si="16"/>
        <v>0</v>
      </c>
      <c r="BH155" s="194">
        <f t="shared" si="17"/>
        <v>0</v>
      </c>
      <c r="BI155" s="194">
        <f t="shared" si="18"/>
        <v>0</v>
      </c>
      <c r="BJ155" s="15" t="s">
        <v>80</v>
      </c>
      <c r="BK155" s="194">
        <f t="shared" si="19"/>
        <v>0</v>
      </c>
      <c r="BL155" s="15" t="s">
        <v>80</v>
      </c>
      <c r="BM155" s="193" t="s">
        <v>426</v>
      </c>
    </row>
    <row r="156" spans="1:65" s="2" customFormat="1" ht="24.2" customHeight="1">
      <c r="A156" s="32"/>
      <c r="B156" s="33"/>
      <c r="C156" s="182" t="s">
        <v>431</v>
      </c>
      <c r="D156" s="182" t="s">
        <v>154</v>
      </c>
      <c r="E156" s="183" t="s">
        <v>428</v>
      </c>
      <c r="F156" s="184" t="s">
        <v>429</v>
      </c>
      <c r="G156" s="185" t="s">
        <v>157</v>
      </c>
      <c r="H156" s="186">
        <v>1</v>
      </c>
      <c r="I156" s="187"/>
      <c r="J156" s="188">
        <f t="shared" si="10"/>
        <v>0</v>
      </c>
      <c r="K156" s="184" t="s">
        <v>158</v>
      </c>
      <c r="L156" s="37"/>
      <c r="M156" s="189" t="s">
        <v>1</v>
      </c>
      <c r="N156" s="190" t="s">
        <v>38</v>
      </c>
      <c r="O156" s="69"/>
      <c r="P156" s="191">
        <f t="shared" si="11"/>
        <v>0</v>
      </c>
      <c r="Q156" s="191">
        <v>0</v>
      </c>
      <c r="R156" s="191">
        <f t="shared" si="12"/>
        <v>0</v>
      </c>
      <c r="S156" s="191">
        <v>0</v>
      </c>
      <c r="T156" s="192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3" t="s">
        <v>80</v>
      </c>
      <c r="AT156" s="193" t="s">
        <v>154</v>
      </c>
      <c r="AU156" s="193" t="s">
        <v>80</v>
      </c>
      <c r="AY156" s="15" t="s">
        <v>153</v>
      </c>
      <c r="BE156" s="194">
        <f t="shared" si="14"/>
        <v>0</v>
      </c>
      <c r="BF156" s="194">
        <f t="shared" si="15"/>
        <v>0</v>
      </c>
      <c r="BG156" s="194">
        <f t="shared" si="16"/>
        <v>0</v>
      </c>
      <c r="BH156" s="194">
        <f t="shared" si="17"/>
        <v>0</v>
      </c>
      <c r="BI156" s="194">
        <f t="shared" si="18"/>
        <v>0</v>
      </c>
      <c r="BJ156" s="15" t="s">
        <v>80</v>
      </c>
      <c r="BK156" s="194">
        <f t="shared" si="19"/>
        <v>0</v>
      </c>
      <c r="BL156" s="15" t="s">
        <v>80</v>
      </c>
      <c r="BM156" s="193" t="s">
        <v>430</v>
      </c>
    </row>
    <row r="157" spans="1:65" s="2" customFormat="1" ht="16.5" customHeight="1">
      <c r="A157" s="32"/>
      <c r="B157" s="33"/>
      <c r="C157" s="182" t="s">
        <v>434</v>
      </c>
      <c r="D157" s="182" t="s">
        <v>154</v>
      </c>
      <c r="E157" s="183" t="s">
        <v>435</v>
      </c>
      <c r="F157" s="184" t="s">
        <v>436</v>
      </c>
      <c r="G157" s="185" t="s">
        <v>383</v>
      </c>
      <c r="H157" s="186">
        <v>15</v>
      </c>
      <c r="I157" s="187"/>
      <c r="J157" s="188">
        <f t="shared" si="10"/>
        <v>0</v>
      </c>
      <c r="K157" s="184" t="s">
        <v>267</v>
      </c>
      <c r="L157" s="37"/>
      <c r="M157" s="189" t="s">
        <v>1</v>
      </c>
      <c r="N157" s="190" t="s">
        <v>38</v>
      </c>
      <c r="O157" s="69"/>
      <c r="P157" s="191">
        <f t="shared" si="11"/>
        <v>0</v>
      </c>
      <c r="Q157" s="191">
        <v>0</v>
      </c>
      <c r="R157" s="191">
        <f t="shared" si="12"/>
        <v>0</v>
      </c>
      <c r="S157" s="191">
        <v>0</v>
      </c>
      <c r="T157" s="192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3" t="s">
        <v>80</v>
      </c>
      <c r="AT157" s="193" t="s">
        <v>154</v>
      </c>
      <c r="AU157" s="193" t="s">
        <v>80</v>
      </c>
      <c r="AY157" s="15" t="s">
        <v>153</v>
      </c>
      <c r="BE157" s="194">
        <f t="shared" si="14"/>
        <v>0</v>
      </c>
      <c r="BF157" s="194">
        <f t="shared" si="15"/>
        <v>0</v>
      </c>
      <c r="BG157" s="194">
        <f t="shared" si="16"/>
        <v>0</v>
      </c>
      <c r="BH157" s="194">
        <f t="shared" si="17"/>
        <v>0</v>
      </c>
      <c r="BI157" s="194">
        <f t="shared" si="18"/>
        <v>0</v>
      </c>
      <c r="BJ157" s="15" t="s">
        <v>80</v>
      </c>
      <c r="BK157" s="194">
        <f t="shared" si="19"/>
        <v>0</v>
      </c>
      <c r="BL157" s="15" t="s">
        <v>80</v>
      </c>
      <c r="BM157" s="193" t="s">
        <v>459</v>
      </c>
    </row>
    <row r="158" spans="1:65" s="2" customFormat="1" ht="19.5">
      <c r="A158" s="32"/>
      <c r="B158" s="33"/>
      <c r="C158" s="34"/>
      <c r="D158" s="207" t="s">
        <v>346</v>
      </c>
      <c r="E158" s="34"/>
      <c r="F158" s="233" t="s">
        <v>460</v>
      </c>
      <c r="G158" s="34"/>
      <c r="H158" s="34"/>
      <c r="I158" s="234"/>
      <c r="J158" s="34"/>
      <c r="K158" s="34"/>
      <c r="L158" s="37"/>
      <c r="M158" s="235"/>
      <c r="N158" s="236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346</v>
      </c>
      <c r="AU158" s="15" t="s">
        <v>80</v>
      </c>
    </row>
    <row r="159" spans="1:65" s="2" customFormat="1" ht="16.5" customHeight="1">
      <c r="A159" s="32"/>
      <c r="B159" s="33"/>
      <c r="C159" s="182" t="s">
        <v>461</v>
      </c>
      <c r="D159" s="182" t="s">
        <v>154</v>
      </c>
      <c r="E159" s="183" t="s">
        <v>435</v>
      </c>
      <c r="F159" s="184" t="s">
        <v>436</v>
      </c>
      <c r="G159" s="185" t="s">
        <v>383</v>
      </c>
      <c r="H159" s="186">
        <v>15</v>
      </c>
      <c r="I159" s="187"/>
      <c r="J159" s="188">
        <f>ROUND(I159*H159,2)</f>
        <v>0</v>
      </c>
      <c r="K159" s="184" t="s">
        <v>267</v>
      </c>
      <c r="L159" s="37"/>
      <c r="M159" s="189" t="s">
        <v>1</v>
      </c>
      <c r="N159" s="190" t="s">
        <v>38</v>
      </c>
      <c r="O159" s="69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3" t="s">
        <v>80</v>
      </c>
      <c r="AT159" s="193" t="s">
        <v>154</v>
      </c>
      <c r="AU159" s="193" t="s">
        <v>80</v>
      </c>
      <c r="AY159" s="15" t="s">
        <v>153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5" t="s">
        <v>80</v>
      </c>
      <c r="BK159" s="194">
        <f>ROUND(I159*H159,2)</f>
        <v>0</v>
      </c>
      <c r="BL159" s="15" t="s">
        <v>80</v>
      </c>
      <c r="BM159" s="193" t="s">
        <v>437</v>
      </c>
    </row>
    <row r="160" spans="1:65" s="2" customFormat="1" ht="19.5">
      <c r="A160" s="32"/>
      <c r="B160" s="33"/>
      <c r="C160" s="34"/>
      <c r="D160" s="207" t="s">
        <v>346</v>
      </c>
      <c r="E160" s="34"/>
      <c r="F160" s="233" t="s">
        <v>462</v>
      </c>
      <c r="G160" s="34"/>
      <c r="H160" s="34"/>
      <c r="I160" s="234"/>
      <c r="J160" s="34"/>
      <c r="K160" s="34"/>
      <c r="L160" s="37"/>
      <c r="M160" s="237"/>
      <c r="N160" s="238"/>
      <c r="O160" s="219"/>
      <c r="P160" s="219"/>
      <c r="Q160" s="219"/>
      <c r="R160" s="219"/>
      <c r="S160" s="219"/>
      <c r="T160" s="23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346</v>
      </c>
      <c r="AU160" s="15" t="s">
        <v>80</v>
      </c>
    </row>
    <row r="161" spans="1:31" s="2" customFormat="1" ht="6.95" customHeight="1">
      <c r="A161" s="3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37"/>
      <c r="M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</row>
  </sheetData>
  <sheetProtection algorithmName="SHA-512" hashValue="EOs4B01cS8qAyD91W1rHkO2ocUb0OCZZ7iU4puRqjHBpls/bgTFm+p9NqaiP0D/+pLobrWpnVytB2UaYgn/fjw==" saltValue="gOr1kX43f/eybPyJpNNLMZsxlXT7slp5SWm7DC32yD3lav2YGzQhFwR/O47R2Rk027dSBqMCIdM/3htFqgb7Aw==" spinCount="100000" sheet="1" objects="1" scenarios="1" formatColumns="0" formatRows="0" autoFilter="0"/>
  <autoFilter ref="C120:K160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109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463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130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ROUND((SUM(BE121:BE146)),  2)</f>
        <v>0</v>
      </c>
      <c r="G35" s="32"/>
      <c r="H35" s="32"/>
      <c r="I35" s="128">
        <v>0.21</v>
      </c>
      <c r="J35" s="127">
        <f>ROUND(((SUM(BE121:BE146))*I35),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ROUND((SUM(BF121:BF146)),  2)</f>
        <v>0</v>
      </c>
      <c r="G36" s="32"/>
      <c r="H36" s="32"/>
      <c r="I36" s="128">
        <v>0.15</v>
      </c>
      <c r="J36" s="127">
        <f>ROUND(((SUM(BF121:BF146))*I36),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ROUND((SUM(BG121:BG146)),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ROUND((SUM(BH121:BH146)),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ROUND((SUM(BI121:BI146)),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463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01 - Venkovní prky - technologická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463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01 - Venkovní prky - technologická část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SUM(P123:P146)</f>
        <v>0</v>
      </c>
      <c r="Q122" s="176"/>
      <c r="R122" s="177">
        <f>SUM(R123:R146)</f>
        <v>0</v>
      </c>
      <c r="S122" s="176"/>
      <c r="T122" s="178">
        <f>SUM(T123:T146)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SUM(BK123:BK146)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155</v>
      </c>
      <c r="F123" s="184" t="s">
        <v>156</v>
      </c>
      <c r="G123" s="185" t="s">
        <v>157</v>
      </c>
      <c r="H123" s="186">
        <v>2</v>
      </c>
      <c r="I123" s="187"/>
      <c r="J123" s="188">
        <f t="shared" ref="J123:J134" si="0"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 t="shared" ref="P123:P134" si="1">O123*H123</f>
        <v>0</v>
      </c>
      <c r="Q123" s="191">
        <v>0</v>
      </c>
      <c r="R123" s="191">
        <f t="shared" ref="R123:R134" si="2">Q123*H123</f>
        <v>0</v>
      </c>
      <c r="S123" s="191">
        <v>0</v>
      </c>
      <c r="T123" s="192">
        <f t="shared" ref="T123:T134" si="3"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 t="shared" ref="BE123:BE134" si="4">IF(N123="základní",J123,0)</f>
        <v>0</v>
      </c>
      <c r="BF123" s="194">
        <f t="shared" ref="BF123:BF134" si="5">IF(N123="snížená",J123,0)</f>
        <v>0</v>
      </c>
      <c r="BG123" s="194">
        <f t="shared" ref="BG123:BG134" si="6">IF(N123="zákl. přenesená",J123,0)</f>
        <v>0</v>
      </c>
      <c r="BH123" s="194">
        <f t="shared" ref="BH123:BH134" si="7">IF(N123="sníž. přenesená",J123,0)</f>
        <v>0</v>
      </c>
      <c r="BI123" s="194">
        <f t="shared" ref="BI123:BI134" si="8">IF(N123="nulová",J123,0)</f>
        <v>0</v>
      </c>
      <c r="BJ123" s="15" t="s">
        <v>80</v>
      </c>
      <c r="BK123" s="194">
        <f t="shared" ref="BK123:BK134" si="9">ROUND(I123*H123,2)</f>
        <v>0</v>
      </c>
      <c r="BL123" s="15" t="s">
        <v>80</v>
      </c>
      <c r="BM123" s="193" t="s">
        <v>159</v>
      </c>
    </row>
    <row r="124" spans="1:65" s="2" customFormat="1" ht="16.5" customHeight="1">
      <c r="A124" s="32"/>
      <c r="B124" s="33"/>
      <c r="C124" s="182" t="s">
        <v>82</v>
      </c>
      <c r="D124" s="182" t="s">
        <v>154</v>
      </c>
      <c r="E124" s="183" t="s">
        <v>160</v>
      </c>
      <c r="F124" s="184" t="s">
        <v>161</v>
      </c>
      <c r="G124" s="185" t="s">
        <v>157</v>
      </c>
      <c r="H124" s="186">
        <v>2</v>
      </c>
      <c r="I124" s="187"/>
      <c r="J124" s="188">
        <f t="shared" si="0"/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 t="shared" si="1"/>
        <v>0</v>
      </c>
      <c r="Q124" s="191">
        <v>0</v>
      </c>
      <c r="R124" s="191">
        <f t="shared" si="2"/>
        <v>0</v>
      </c>
      <c r="S124" s="191">
        <v>0</v>
      </c>
      <c r="T124" s="192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 t="shared" si="4"/>
        <v>0</v>
      </c>
      <c r="BF124" s="194">
        <f t="shared" si="5"/>
        <v>0</v>
      </c>
      <c r="BG124" s="194">
        <f t="shared" si="6"/>
        <v>0</v>
      </c>
      <c r="BH124" s="194">
        <f t="shared" si="7"/>
        <v>0</v>
      </c>
      <c r="BI124" s="194">
        <f t="shared" si="8"/>
        <v>0</v>
      </c>
      <c r="BJ124" s="15" t="s">
        <v>80</v>
      </c>
      <c r="BK124" s="194">
        <f t="shared" si="9"/>
        <v>0</v>
      </c>
      <c r="BL124" s="15" t="s">
        <v>80</v>
      </c>
      <c r="BM124" s="193" t="s">
        <v>162</v>
      </c>
    </row>
    <row r="125" spans="1:65" s="2" customFormat="1" ht="16.5" customHeight="1">
      <c r="A125" s="32"/>
      <c r="B125" s="33"/>
      <c r="C125" s="195" t="s">
        <v>163</v>
      </c>
      <c r="D125" s="195" t="s">
        <v>164</v>
      </c>
      <c r="E125" s="196" t="s">
        <v>165</v>
      </c>
      <c r="F125" s="197" t="s">
        <v>166</v>
      </c>
      <c r="G125" s="198" t="s">
        <v>157</v>
      </c>
      <c r="H125" s="199">
        <v>2</v>
      </c>
      <c r="I125" s="200"/>
      <c r="J125" s="201">
        <f t="shared" si="0"/>
        <v>0</v>
      </c>
      <c r="K125" s="197" t="s">
        <v>1</v>
      </c>
      <c r="L125" s="202"/>
      <c r="M125" s="203" t="s">
        <v>1</v>
      </c>
      <c r="N125" s="204" t="s">
        <v>38</v>
      </c>
      <c r="O125" s="69"/>
      <c r="P125" s="191">
        <f t="shared" si="1"/>
        <v>0</v>
      </c>
      <c r="Q125" s="191">
        <v>0</v>
      </c>
      <c r="R125" s="191">
        <f t="shared" si="2"/>
        <v>0</v>
      </c>
      <c r="S125" s="191">
        <v>0</v>
      </c>
      <c r="T125" s="192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82</v>
      </c>
      <c r="AT125" s="193" t="s">
        <v>164</v>
      </c>
      <c r="AU125" s="193" t="s">
        <v>80</v>
      </c>
      <c r="AY125" s="15" t="s">
        <v>153</v>
      </c>
      <c r="BE125" s="194">
        <f t="shared" si="4"/>
        <v>0</v>
      </c>
      <c r="BF125" s="194">
        <f t="shared" si="5"/>
        <v>0</v>
      </c>
      <c r="BG125" s="194">
        <f t="shared" si="6"/>
        <v>0</v>
      </c>
      <c r="BH125" s="194">
        <f t="shared" si="7"/>
        <v>0</v>
      </c>
      <c r="BI125" s="194">
        <f t="shared" si="8"/>
        <v>0</v>
      </c>
      <c r="BJ125" s="15" t="s">
        <v>80</v>
      </c>
      <c r="BK125" s="194">
        <f t="shared" si="9"/>
        <v>0</v>
      </c>
      <c r="BL125" s="15" t="s">
        <v>80</v>
      </c>
      <c r="BM125" s="193" t="s">
        <v>167</v>
      </c>
    </row>
    <row r="126" spans="1:65" s="2" customFormat="1" ht="24.2" customHeight="1">
      <c r="A126" s="32"/>
      <c r="B126" s="33"/>
      <c r="C126" s="182" t="s">
        <v>152</v>
      </c>
      <c r="D126" s="182" t="s">
        <v>154</v>
      </c>
      <c r="E126" s="183" t="s">
        <v>168</v>
      </c>
      <c r="F126" s="184" t="s">
        <v>169</v>
      </c>
      <c r="G126" s="185" t="s">
        <v>157</v>
      </c>
      <c r="H126" s="186">
        <v>2</v>
      </c>
      <c r="I126" s="187"/>
      <c r="J126" s="188">
        <f t="shared" si="0"/>
        <v>0</v>
      </c>
      <c r="K126" s="184" t="s">
        <v>158</v>
      </c>
      <c r="L126" s="37"/>
      <c r="M126" s="189" t="s">
        <v>1</v>
      </c>
      <c r="N126" s="190" t="s">
        <v>38</v>
      </c>
      <c r="O126" s="69"/>
      <c r="P126" s="191">
        <f t="shared" si="1"/>
        <v>0</v>
      </c>
      <c r="Q126" s="191">
        <v>0</v>
      </c>
      <c r="R126" s="191">
        <f t="shared" si="2"/>
        <v>0</v>
      </c>
      <c r="S126" s="191">
        <v>0</v>
      </c>
      <c r="T126" s="192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80</v>
      </c>
      <c r="AT126" s="193" t="s">
        <v>154</v>
      </c>
      <c r="AU126" s="193" t="s">
        <v>80</v>
      </c>
      <c r="AY126" s="15" t="s">
        <v>153</v>
      </c>
      <c r="BE126" s="194">
        <f t="shared" si="4"/>
        <v>0</v>
      </c>
      <c r="BF126" s="194">
        <f t="shared" si="5"/>
        <v>0</v>
      </c>
      <c r="BG126" s="194">
        <f t="shared" si="6"/>
        <v>0</v>
      </c>
      <c r="BH126" s="194">
        <f t="shared" si="7"/>
        <v>0</v>
      </c>
      <c r="BI126" s="194">
        <f t="shared" si="8"/>
        <v>0</v>
      </c>
      <c r="BJ126" s="15" t="s">
        <v>80</v>
      </c>
      <c r="BK126" s="194">
        <f t="shared" si="9"/>
        <v>0</v>
      </c>
      <c r="BL126" s="15" t="s">
        <v>80</v>
      </c>
      <c r="BM126" s="193" t="s">
        <v>170</v>
      </c>
    </row>
    <row r="127" spans="1:65" s="2" customFormat="1" ht="16.5" customHeight="1">
      <c r="A127" s="32"/>
      <c r="B127" s="33"/>
      <c r="C127" s="182" t="s">
        <v>171</v>
      </c>
      <c r="D127" s="182" t="s">
        <v>154</v>
      </c>
      <c r="E127" s="183" t="s">
        <v>172</v>
      </c>
      <c r="F127" s="184" t="s">
        <v>173</v>
      </c>
      <c r="G127" s="185" t="s">
        <v>157</v>
      </c>
      <c r="H127" s="186">
        <v>2</v>
      </c>
      <c r="I127" s="187"/>
      <c r="J127" s="188">
        <f t="shared" si="0"/>
        <v>0</v>
      </c>
      <c r="K127" s="184" t="s">
        <v>158</v>
      </c>
      <c r="L127" s="37"/>
      <c r="M127" s="189" t="s">
        <v>1</v>
      </c>
      <c r="N127" s="190" t="s">
        <v>38</v>
      </c>
      <c r="O127" s="69"/>
      <c r="P127" s="191">
        <f t="shared" si="1"/>
        <v>0</v>
      </c>
      <c r="Q127" s="191">
        <v>0</v>
      </c>
      <c r="R127" s="191">
        <f t="shared" si="2"/>
        <v>0</v>
      </c>
      <c r="S127" s="191">
        <v>0</v>
      </c>
      <c r="T127" s="192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80</v>
      </c>
      <c r="AY127" s="15" t="s">
        <v>153</v>
      </c>
      <c r="BE127" s="194">
        <f t="shared" si="4"/>
        <v>0</v>
      </c>
      <c r="BF127" s="194">
        <f t="shared" si="5"/>
        <v>0</v>
      </c>
      <c r="BG127" s="194">
        <f t="shared" si="6"/>
        <v>0</v>
      </c>
      <c r="BH127" s="194">
        <f t="shared" si="7"/>
        <v>0</v>
      </c>
      <c r="BI127" s="194">
        <f t="shared" si="8"/>
        <v>0</v>
      </c>
      <c r="BJ127" s="15" t="s">
        <v>80</v>
      </c>
      <c r="BK127" s="194">
        <f t="shared" si="9"/>
        <v>0</v>
      </c>
      <c r="BL127" s="15" t="s">
        <v>80</v>
      </c>
      <c r="BM127" s="193" t="s">
        <v>174</v>
      </c>
    </row>
    <row r="128" spans="1:65" s="2" customFormat="1" ht="24.2" customHeight="1">
      <c r="A128" s="32"/>
      <c r="B128" s="33"/>
      <c r="C128" s="182" t="s">
        <v>175</v>
      </c>
      <c r="D128" s="182" t="s">
        <v>154</v>
      </c>
      <c r="E128" s="183" t="s">
        <v>176</v>
      </c>
      <c r="F128" s="184" t="s">
        <v>177</v>
      </c>
      <c r="G128" s="185" t="s">
        <v>157</v>
      </c>
      <c r="H128" s="186">
        <v>2</v>
      </c>
      <c r="I128" s="187"/>
      <c r="J128" s="188">
        <f t="shared" si="0"/>
        <v>0</v>
      </c>
      <c r="K128" s="184" t="s">
        <v>158</v>
      </c>
      <c r="L128" s="37"/>
      <c r="M128" s="189" t="s">
        <v>1</v>
      </c>
      <c r="N128" s="190" t="s">
        <v>38</v>
      </c>
      <c r="O128" s="69"/>
      <c r="P128" s="191">
        <f t="shared" si="1"/>
        <v>0</v>
      </c>
      <c r="Q128" s="191">
        <v>0</v>
      </c>
      <c r="R128" s="191">
        <f t="shared" si="2"/>
        <v>0</v>
      </c>
      <c r="S128" s="191">
        <v>0</v>
      </c>
      <c r="T128" s="192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80</v>
      </c>
      <c r="AY128" s="15" t="s">
        <v>153</v>
      </c>
      <c r="BE128" s="194">
        <f t="shared" si="4"/>
        <v>0</v>
      </c>
      <c r="BF128" s="194">
        <f t="shared" si="5"/>
        <v>0</v>
      </c>
      <c r="BG128" s="194">
        <f t="shared" si="6"/>
        <v>0</v>
      </c>
      <c r="BH128" s="194">
        <f t="shared" si="7"/>
        <v>0</v>
      </c>
      <c r="BI128" s="194">
        <f t="shared" si="8"/>
        <v>0</v>
      </c>
      <c r="BJ128" s="15" t="s">
        <v>80</v>
      </c>
      <c r="BK128" s="194">
        <f t="shared" si="9"/>
        <v>0</v>
      </c>
      <c r="BL128" s="15" t="s">
        <v>80</v>
      </c>
      <c r="BM128" s="193" t="s">
        <v>178</v>
      </c>
    </row>
    <row r="129" spans="1:65" s="2" customFormat="1" ht="16.5" customHeight="1">
      <c r="A129" s="32"/>
      <c r="B129" s="33"/>
      <c r="C129" s="182" t="s">
        <v>179</v>
      </c>
      <c r="D129" s="182" t="s">
        <v>154</v>
      </c>
      <c r="E129" s="183" t="s">
        <v>180</v>
      </c>
      <c r="F129" s="184" t="s">
        <v>181</v>
      </c>
      <c r="G129" s="185" t="s">
        <v>157</v>
      </c>
      <c r="H129" s="186">
        <v>2</v>
      </c>
      <c r="I129" s="187"/>
      <c r="J129" s="188">
        <f t="shared" si="0"/>
        <v>0</v>
      </c>
      <c r="K129" s="184" t="s">
        <v>158</v>
      </c>
      <c r="L129" s="37"/>
      <c r="M129" s="189" t="s">
        <v>1</v>
      </c>
      <c r="N129" s="190" t="s">
        <v>38</v>
      </c>
      <c r="O129" s="69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80</v>
      </c>
      <c r="AY129" s="15" t="s">
        <v>153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5" t="s">
        <v>80</v>
      </c>
      <c r="BK129" s="194">
        <f t="shared" si="9"/>
        <v>0</v>
      </c>
      <c r="BL129" s="15" t="s">
        <v>80</v>
      </c>
      <c r="BM129" s="193" t="s">
        <v>182</v>
      </c>
    </row>
    <row r="130" spans="1:65" s="2" customFormat="1" ht="16.5" customHeight="1">
      <c r="A130" s="32"/>
      <c r="B130" s="33"/>
      <c r="C130" s="195" t="s">
        <v>183</v>
      </c>
      <c r="D130" s="195" t="s">
        <v>164</v>
      </c>
      <c r="E130" s="196" t="s">
        <v>184</v>
      </c>
      <c r="F130" s="197" t="s">
        <v>185</v>
      </c>
      <c r="G130" s="198" t="s">
        <v>157</v>
      </c>
      <c r="H130" s="199">
        <v>1</v>
      </c>
      <c r="I130" s="200"/>
      <c r="J130" s="201">
        <f t="shared" si="0"/>
        <v>0</v>
      </c>
      <c r="K130" s="197" t="s">
        <v>158</v>
      </c>
      <c r="L130" s="202"/>
      <c r="M130" s="203" t="s">
        <v>1</v>
      </c>
      <c r="N130" s="204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82</v>
      </c>
      <c r="AT130" s="193" t="s">
        <v>164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186</v>
      </c>
    </row>
    <row r="131" spans="1:65" s="2" customFormat="1" ht="37.9" customHeight="1">
      <c r="A131" s="32"/>
      <c r="B131" s="33"/>
      <c r="C131" s="195" t="s">
        <v>187</v>
      </c>
      <c r="D131" s="195" t="s">
        <v>164</v>
      </c>
      <c r="E131" s="196" t="s">
        <v>188</v>
      </c>
      <c r="F131" s="197" t="s">
        <v>189</v>
      </c>
      <c r="G131" s="198" t="s">
        <v>190</v>
      </c>
      <c r="H131" s="199">
        <v>68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191</v>
      </c>
    </row>
    <row r="132" spans="1:65" s="2" customFormat="1" ht="37.9" customHeight="1">
      <c r="A132" s="32"/>
      <c r="B132" s="33"/>
      <c r="C132" s="182" t="s">
        <v>192</v>
      </c>
      <c r="D132" s="182" t="s">
        <v>154</v>
      </c>
      <c r="E132" s="183" t="s">
        <v>193</v>
      </c>
      <c r="F132" s="184" t="s">
        <v>194</v>
      </c>
      <c r="G132" s="185" t="s">
        <v>190</v>
      </c>
      <c r="H132" s="186">
        <v>68</v>
      </c>
      <c r="I132" s="187"/>
      <c r="J132" s="188">
        <f t="shared" si="0"/>
        <v>0</v>
      </c>
      <c r="K132" s="184" t="s">
        <v>158</v>
      </c>
      <c r="L132" s="37"/>
      <c r="M132" s="189" t="s">
        <v>1</v>
      </c>
      <c r="N132" s="190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80</v>
      </c>
      <c r="AT132" s="193" t="s">
        <v>154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195</v>
      </c>
    </row>
    <row r="133" spans="1:65" s="2" customFormat="1" ht="33" customHeight="1">
      <c r="A133" s="32"/>
      <c r="B133" s="33"/>
      <c r="C133" s="182" t="s">
        <v>196</v>
      </c>
      <c r="D133" s="182" t="s">
        <v>154</v>
      </c>
      <c r="E133" s="183" t="s">
        <v>197</v>
      </c>
      <c r="F133" s="184" t="s">
        <v>198</v>
      </c>
      <c r="G133" s="185" t="s">
        <v>157</v>
      </c>
      <c r="H133" s="186">
        <v>4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199</v>
      </c>
    </row>
    <row r="134" spans="1:65" s="2" customFormat="1" ht="33" customHeight="1">
      <c r="A134" s="32"/>
      <c r="B134" s="33"/>
      <c r="C134" s="195" t="s">
        <v>200</v>
      </c>
      <c r="D134" s="195" t="s">
        <v>164</v>
      </c>
      <c r="E134" s="196" t="s">
        <v>201</v>
      </c>
      <c r="F134" s="197" t="s">
        <v>202</v>
      </c>
      <c r="G134" s="198" t="s">
        <v>190</v>
      </c>
      <c r="H134" s="199">
        <v>21</v>
      </c>
      <c r="I134" s="200"/>
      <c r="J134" s="201">
        <f t="shared" si="0"/>
        <v>0</v>
      </c>
      <c r="K134" s="197" t="s">
        <v>158</v>
      </c>
      <c r="L134" s="202"/>
      <c r="M134" s="203" t="s">
        <v>1</v>
      </c>
      <c r="N134" s="204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82</v>
      </c>
      <c r="AT134" s="193" t="s">
        <v>164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203</v>
      </c>
    </row>
    <row r="135" spans="1:65" s="12" customFormat="1" ht="11.25">
      <c r="B135" s="205"/>
      <c r="C135" s="206"/>
      <c r="D135" s="207" t="s">
        <v>204</v>
      </c>
      <c r="E135" s="208" t="s">
        <v>1</v>
      </c>
      <c r="F135" s="209" t="s">
        <v>464</v>
      </c>
      <c r="G135" s="206"/>
      <c r="H135" s="210">
        <v>21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204</v>
      </c>
      <c r="AU135" s="216" t="s">
        <v>80</v>
      </c>
      <c r="AV135" s="12" t="s">
        <v>82</v>
      </c>
      <c r="AW135" s="12" t="s">
        <v>30</v>
      </c>
      <c r="AX135" s="12" t="s">
        <v>80</v>
      </c>
      <c r="AY135" s="216" t="s">
        <v>153</v>
      </c>
    </row>
    <row r="136" spans="1:65" s="2" customFormat="1" ht="16.5" customHeight="1">
      <c r="A136" s="32"/>
      <c r="B136" s="33"/>
      <c r="C136" s="182" t="s">
        <v>206</v>
      </c>
      <c r="D136" s="182" t="s">
        <v>154</v>
      </c>
      <c r="E136" s="183" t="s">
        <v>207</v>
      </c>
      <c r="F136" s="184" t="s">
        <v>208</v>
      </c>
      <c r="G136" s="185" t="s">
        <v>190</v>
      </c>
      <c r="H136" s="186">
        <v>21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80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209</v>
      </c>
    </row>
    <row r="137" spans="1:65" s="2" customFormat="1" ht="16.5" customHeight="1">
      <c r="A137" s="32"/>
      <c r="B137" s="33"/>
      <c r="C137" s="195" t="s">
        <v>210</v>
      </c>
      <c r="D137" s="195" t="s">
        <v>164</v>
      </c>
      <c r="E137" s="196" t="s">
        <v>211</v>
      </c>
      <c r="F137" s="197" t="s">
        <v>212</v>
      </c>
      <c r="G137" s="198" t="s">
        <v>213</v>
      </c>
      <c r="H137" s="199">
        <v>47.5</v>
      </c>
      <c r="I137" s="200"/>
      <c r="J137" s="201">
        <f>ROUND(I137*H137,2)</f>
        <v>0</v>
      </c>
      <c r="K137" s="197" t="s">
        <v>158</v>
      </c>
      <c r="L137" s="202"/>
      <c r="M137" s="203" t="s">
        <v>1</v>
      </c>
      <c r="N137" s="204" t="s">
        <v>38</v>
      </c>
      <c r="O137" s="69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82</v>
      </c>
      <c r="AT137" s="193" t="s">
        <v>164</v>
      </c>
      <c r="AU137" s="193" t="s">
        <v>80</v>
      </c>
      <c r="AY137" s="15" t="s">
        <v>153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5" t="s">
        <v>80</v>
      </c>
      <c r="BK137" s="194">
        <f>ROUND(I137*H137,2)</f>
        <v>0</v>
      </c>
      <c r="BL137" s="15" t="s">
        <v>80</v>
      </c>
      <c r="BM137" s="193" t="s">
        <v>214</v>
      </c>
    </row>
    <row r="138" spans="1:65" s="12" customFormat="1" ht="11.25">
      <c r="B138" s="205"/>
      <c r="C138" s="206"/>
      <c r="D138" s="207" t="s">
        <v>204</v>
      </c>
      <c r="E138" s="208" t="s">
        <v>1</v>
      </c>
      <c r="F138" s="209" t="s">
        <v>215</v>
      </c>
      <c r="G138" s="206"/>
      <c r="H138" s="210">
        <v>47.5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204</v>
      </c>
      <c r="AU138" s="216" t="s">
        <v>80</v>
      </c>
      <c r="AV138" s="12" t="s">
        <v>82</v>
      </c>
      <c r="AW138" s="12" t="s">
        <v>30</v>
      </c>
      <c r="AX138" s="12" t="s">
        <v>80</v>
      </c>
      <c r="AY138" s="216" t="s">
        <v>153</v>
      </c>
    </row>
    <row r="139" spans="1:65" s="2" customFormat="1" ht="33" customHeight="1">
      <c r="A139" s="32"/>
      <c r="B139" s="33"/>
      <c r="C139" s="182" t="s">
        <v>8</v>
      </c>
      <c r="D139" s="182" t="s">
        <v>154</v>
      </c>
      <c r="E139" s="183" t="s">
        <v>216</v>
      </c>
      <c r="F139" s="184" t="s">
        <v>217</v>
      </c>
      <c r="G139" s="185" t="s">
        <v>190</v>
      </c>
      <c r="H139" s="186">
        <v>50</v>
      </c>
      <c r="I139" s="187"/>
      <c r="J139" s="188">
        <f>ROUND(I139*H139,2)</f>
        <v>0</v>
      </c>
      <c r="K139" s="184" t="s">
        <v>158</v>
      </c>
      <c r="L139" s="37"/>
      <c r="M139" s="189" t="s">
        <v>1</v>
      </c>
      <c r="N139" s="190" t="s">
        <v>38</v>
      </c>
      <c r="O139" s="69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80</v>
      </c>
      <c r="AT139" s="193" t="s">
        <v>154</v>
      </c>
      <c r="AU139" s="193" t="s">
        <v>80</v>
      </c>
      <c r="AY139" s="15" t="s">
        <v>153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5" t="s">
        <v>80</v>
      </c>
      <c r="BK139" s="194">
        <f>ROUND(I139*H139,2)</f>
        <v>0</v>
      </c>
      <c r="BL139" s="15" t="s">
        <v>80</v>
      </c>
      <c r="BM139" s="193" t="s">
        <v>218</v>
      </c>
    </row>
    <row r="140" spans="1:65" s="2" customFormat="1" ht="24.2" customHeight="1">
      <c r="A140" s="32"/>
      <c r="B140" s="33"/>
      <c r="C140" s="195" t="s">
        <v>219</v>
      </c>
      <c r="D140" s="195" t="s">
        <v>164</v>
      </c>
      <c r="E140" s="196" t="s">
        <v>220</v>
      </c>
      <c r="F140" s="197" t="s">
        <v>221</v>
      </c>
      <c r="G140" s="198" t="s">
        <v>213</v>
      </c>
      <c r="H140" s="199">
        <v>3.1</v>
      </c>
      <c r="I140" s="200"/>
      <c r="J140" s="201">
        <f>ROUND(I140*H140,2)</f>
        <v>0</v>
      </c>
      <c r="K140" s="197" t="s">
        <v>158</v>
      </c>
      <c r="L140" s="202"/>
      <c r="M140" s="203" t="s">
        <v>1</v>
      </c>
      <c r="N140" s="204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82</v>
      </c>
      <c r="AT140" s="193" t="s">
        <v>164</v>
      </c>
      <c r="AU140" s="193" t="s">
        <v>80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222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223</v>
      </c>
      <c r="G141" s="206"/>
      <c r="H141" s="210">
        <v>3.1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80</v>
      </c>
      <c r="AV141" s="12" t="s">
        <v>82</v>
      </c>
      <c r="AW141" s="12" t="s">
        <v>30</v>
      </c>
      <c r="AX141" s="12" t="s">
        <v>80</v>
      </c>
      <c r="AY141" s="216" t="s">
        <v>153</v>
      </c>
    </row>
    <row r="142" spans="1:65" s="2" customFormat="1" ht="33" customHeight="1">
      <c r="A142" s="32"/>
      <c r="B142" s="33"/>
      <c r="C142" s="182" t="s">
        <v>224</v>
      </c>
      <c r="D142" s="182" t="s">
        <v>154</v>
      </c>
      <c r="E142" s="183" t="s">
        <v>225</v>
      </c>
      <c r="F142" s="184" t="s">
        <v>226</v>
      </c>
      <c r="G142" s="185" t="s">
        <v>190</v>
      </c>
      <c r="H142" s="186">
        <v>5</v>
      </c>
      <c r="I142" s="187"/>
      <c r="J142" s="188">
        <f>ROUND(I142*H142,2)</f>
        <v>0</v>
      </c>
      <c r="K142" s="184" t="s">
        <v>158</v>
      </c>
      <c r="L142" s="37"/>
      <c r="M142" s="189" t="s">
        <v>1</v>
      </c>
      <c r="N142" s="190" t="s">
        <v>38</v>
      </c>
      <c r="O142" s="69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80</v>
      </c>
      <c r="AT142" s="193" t="s">
        <v>154</v>
      </c>
      <c r="AU142" s="193" t="s">
        <v>80</v>
      </c>
      <c r="AY142" s="15" t="s">
        <v>153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5" t="s">
        <v>80</v>
      </c>
      <c r="BK142" s="194">
        <f>ROUND(I142*H142,2)</f>
        <v>0</v>
      </c>
      <c r="BL142" s="15" t="s">
        <v>80</v>
      </c>
      <c r="BM142" s="193" t="s">
        <v>227</v>
      </c>
    </row>
    <row r="143" spans="1:65" s="2" customFormat="1" ht="21.75" customHeight="1">
      <c r="A143" s="32"/>
      <c r="B143" s="33"/>
      <c r="C143" s="195" t="s">
        <v>228</v>
      </c>
      <c r="D143" s="195" t="s">
        <v>164</v>
      </c>
      <c r="E143" s="196" t="s">
        <v>229</v>
      </c>
      <c r="F143" s="197" t="s">
        <v>230</v>
      </c>
      <c r="G143" s="198" t="s">
        <v>157</v>
      </c>
      <c r="H143" s="199">
        <v>2</v>
      </c>
      <c r="I143" s="200"/>
      <c r="J143" s="201">
        <f>ROUND(I143*H143,2)</f>
        <v>0</v>
      </c>
      <c r="K143" s="197" t="s">
        <v>158</v>
      </c>
      <c r="L143" s="202"/>
      <c r="M143" s="203" t="s">
        <v>1</v>
      </c>
      <c r="N143" s="204" t="s">
        <v>38</v>
      </c>
      <c r="O143" s="69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82</v>
      </c>
      <c r="AT143" s="193" t="s">
        <v>164</v>
      </c>
      <c r="AU143" s="193" t="s">
        <v>80</v>
      </c>
      <c r="AY143" s="15" t="s">
        <v>153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5" t="s">
        <v>80</v>
      </c>
      <c r="BK143" s="194">
        <f>ROUND(I143*H143,2)</f>
        <v>0</v>
      </c>
      <c r="BL143" s="15" t="s">
        <v>80</v>
      </c>
      <c r="BM143" s="193" t="s">
        <v>231</v>
      </c>
    </row>
    <row r="144" spans="1:65" s="2" customFormat="1" ht="16.5" customHeight="1">
      <c r="A144" s="32"/>
      <c r="B144" s="33"/>
      <c r="C144" s="195" t="s">
        <v>232</v>
      </c>
      <c r="D144" s="195" t="s">
        <v>164</v>
      </c>
      <c r="E144" s="196" t="s">
        <v>233</v>
      </c>
      <c r="F144" s="197" t="s">
        <v>234</v>
      </c>
      <c r="G144" s="198" t="s">
        <v>157</v>
      </c>
      <c r="H144" s="199">
        <v>2</v>
      </c>
      <c r="I144" s="200"/>
      <c r="J144" s="201">
        <f>ROUND(I144*H144,2)</f>
        <v>0</v>
      </c>
      <c r="K144" s="197" t="s">
        <v>158</v>
      </c>
      <c r="L144" s="202"/>
      <c r="M144" s="203" t="s">
        <v>1</v>
      </c>
      <c r="N144" s="204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82</v>
      </c>
      <c r="AT144" s="193" t="s">
        <v>164</v>
      </c>
      <c r="AU144" s="193" t="s">
        <v>80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235</v>
      </c>
    </row>
    <row r="145" spans="1:65" s="2" customFormat="1" ht="24.2" customHeight="1">
      <c r="A145" s="32"/>
      <c r="B145" s="33"/>
      <c r="C145" s="182" t="s">
        <v>236</v>
      </c>
      <c r="D145" s="182" t="s">
        <v>154</v>
      </c>
      <c r="E145" s="183" t="s">
        <v>237</v>
      </c>
      <c r="F145" s="184" t="s">
        <v>238</v>
      </c>
      <c r="G145" s="185" t="s">
        <v>157</v>
      </c>
      <c r="H145" s="186">
        <v>4</v>
      </c>
      <c r="I145" s="187"/>
      <c r="J145" s="188">
        <f>ROUND(I145*H145,2)</f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239</v>
      </c>
    </row>
    <row r="146" spans="1:65" s="2" customFormat="1" ht="24.2" customHeight="1">
      <c r="A146" s="32"/>
      <c r="B146" s="33"/>
      <c r="C146" s="195" t="s">
        <v>7</v>
      </c>
      <c r="D146" s="195" t="s">
        <v>164</v>
      </c>
      <c r="E146" s="196" t="s">
        <v>240</v>
      </c>
      <c r="F146" s="197" t="s">
        <v>241</v>
      </c>
      <c r="G146" s="198" t="s">
        <v>190</v>
      </c>
      <c r="H146" s="199">
        <v>22</v>
      </c>
      <c r="I146" s="200"/>
      <c r="J146" s="201">
        <f>ROUND(I146*H146,2)</f>
        <v>0</v>
      </c>
      <c r="K146" s="197" t="s">
        <v>158</v>
      </c>
      <c r="L146" s="202"/>
      <c r="M146" s="240" t="s">
        <v>1</v>
      </c>
      <c r="N146" s="241" t="s">
        <v>38</v>
      </c>
      <c r="O146" s="219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82</v>
      </c>
      <c r="AT146" s="193" t="s">
        <v>164</v>
      </c>
      <c r="AU146" s="193" t="s">
        <v>80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242</v>
      </c>
    </row>
    <row r="147" spans="1:65" s="2" customFormat="1" ht="6.95" customHeight="1">
      <c r="A147" s="3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37"/>
      <c r="M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</sheetData>
  <sheetProtection algorithmName="SHA-512" hashValue="Um2Mgns5AbIILKyNpxZ0jmLERNuaJLhtJwFK7l3GqvZhhBmliKAZN9DdTnagcVFfwHAUCLAT+aSRPxrHmskNAQ==" saltValue="yBlP77TwUL4Lia3FbDrC6QTn8yoTJIN/SBO/0h4hl7ssDUpyHzd02ogin7m+wBNz7OZaxc3zS/IuzK4yhl47XQ==" spinCount="100000" sheet="1" objects="1" scenarios="1" formatColumns="0" formatRows="0" autoFilter="0"/>
  <autoFilter ref="C120:K146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110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463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263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ROUND(J120,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ROUND((SUM(BE120:BE151)),  2)</f>
        <v>0</v>
      </c>
      <c r="G35" s="32"/>
      <c r="H35" s="32"/>
      <c r="I35" s="128">
        <v>0.21</v>
      </c>
      <c r="J35" s="127">
        <f>ROUND(((SUM(BE120:BE151))*I35),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ROUND((SUM(BF120:BF151)),  2)</f>
        <v>0</v>
      </c>
      <c r="G36" s="32"/>
      <c r="H36" s="32"/>
      <c r="I36" s="128">
        <v>0.15</v>
      </c>
      <c r="J36" s="127">
        <f>ROUND(((SUM(BF120:BF151))*I36),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ROUND((SUM(BG120:BG151)),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ROUND((SUM(BH120:BH151)),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ROUND((SUM(BI120:BI151)),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463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02 - Venkovní prvky - stavební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J120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47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47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24.95" customHeight="1">
      <c r="A105" s="32"/>
      <c r="B105" s="33"/>
      <c r="C105" s="21" t="s">
        <v>137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6.5" customHeight="1">
      <c r="A108" s="32"/>
      <c r="B108" s="33"/>
      <c r="C108" s="34"/>
      <c r="D108" s="34"/>
      <c r="E108" s="295" t="str">
        <f>E7</f>
        <v>Oprava PZS na trati Odb. Brno Židenice - Svitavy - 2. část</v>
      </c>
      <c r="F108" s="296"/>
      <c r="G108" s="296"/>
      <c r="H108" s="29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1" customFormat="1" ht="12" customHeight="1">
      <c r="B109" s="19"/>
      <c r="C109" s="27" t="s">
        <v>127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pans="1:47" s="2" customFormat="1" ht="16.5" customHeight="1">
      <c r="A110" s="32"/>
      <c r="B110" s="33"/>
      <c r="C110" s="34"/>
      <c r="D110" s="34"/>
      <c r="E110" s="295" t="s">
        <v>463</v>
      </c>
      <c r="F110" s="297"/>
      <c r="G110" s="297"/>
      <c r="H110" s="297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7" t="s">
        <v>129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250" t="str">
        <f>E11</f>
        <v>02 - Venkovní prvky - stavební část</v>
      </c>
      <c r="F112" s="297"/>
      <c r="G112" s="297"/>
      <c r="H112" s="297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F14</f>
        <v xml:space="preserve"> </v>
      </c>
      <c r="G114" s="34"/>
      <c r="H114" s="34"/>
      <c r="I114" s="27" t="s">
        <v>22</v>
      </c>
      <c r="J114" s="64" t="str">
        <f>IF(J14="","",J14)</f>
        <v>26. 4. 2022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24</v>
      </c>
      <c r="D116" s="34"/>
      <c r="E116" s="34"/>
      <c r="F116" s="25" t="str">
        <f>E17</f>
        <v xml:space="preserve"> </v>
      </c>
      <c r="G116" s="34"/>
      <c r="H116" s="34"/>
      <c r="I116" s="27" t="s">
        <v>29</v>
      </c>
      <c r="J116" s="30" t="str">
        <f>E23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27</v>
      </c>
      <c r="D117" s="34"/>
      <c r="E117" s="34"/>
      <c r="F117" s="25" t="str">
        <f>IF(E20="","",E20)</f>
        <v>Vyplň údaj</v>
      </c>
      <c r="G117" s="34"/>
      <c r="H117" s="34"/>
      <c r="I117" s="27" t="s">
        <v>31</v>
      </c>
      <c r="J117" s="30" t="str">
        <f>E26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0" customFormat="1" ht="29.25" customHeight="1">
      <c r="A119" s="157"/>
      <c r="B119" s="158"/>
      <c r="C119" s="159" t="s">
        <v>138</v>
      </c>
      <c r="D119" s="160" t="s">
        <v>58</v>
      </c>
      <c r="E119" s="160" t="s">
        <v>54</v>
      </c>
      <c r="F119" s="160" t="s">
        <v>55</v>
      </c>
      <c r="G119" s="160" t="s">
        <v>139</v>
      </c>
      <c r="H119" s="160" t="s">
        <v>140</v>
      </c>
      <c r="I119" s="160" t="s">
        <v>141</v>
      </c>
      <c r="J119" s="160" t="s">
        <v>133</v>
      </c>
      <c r="K119" s="161" t="s">
        <v>142</v>
      </c>
      <c r="L119" s="162"/>
      <c r="M119" s="73" t="s">
        <v>1</v>
      </c>
      <c r="N119" s="74" t="s">
        <v>37</v>
      </c>
      <c r="O119" s="74" t="s">
        <v>143</v>
      </c>
      <c r="P119" s="74" t="s">
        <v>144</v>
      </c>
      <c r="Q119" s="74" t="s">
        <v>145</v>
      </c>
      <c r="R119" s="74" t="s">
        <v>146</v>
      </c>
      <c r="S119" s="74" t="s">
        <v>147</v>
      </c>
      <c r="T119" s="75" t="s">
        <v>148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2"/>
      <c r="B120" s="33"/>
      <c r="C120" s="80" t="s">
        <v>149</v>
      </c>
      <c r="D120" s="34"/>
      <c r="E120" s="34"/>
      <c r="F120" s="34"/>
      <c r="G120" s="34"/>
      <c r="H120" s="34"/>
      <c r="I120" s="34"/>
      <c r="J120" s="163">
        <f>BK120</f>
        <v>0</v>
      </c>
      <c r="K120" s="34"/>
      <c r="L120" s="37"/>
      <c r="M120" s="76"/>
      <c r="N120" s="164"/>
      <c r="O120" s="77"/>
      <c r="P120" s="165">
        <f>SUM(P121:P151)</f>
        <v>0</v>
      </c>
      <c r="Q120" s="77"/>
      <c r="R120" s="165">
        <f>SUM(R121:R151)</f>
        <v>0.30612</v>
      </c>
      <c r="S120" s="77"/>
      <c r="T120" s="166">
        <f>SUM(T121:T151)</f>
        <v>13.92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72</v>
      </c>
      <c r="AU120" s="15" t="s">
        <v>135</v>
      </c>
      <c r="BK120" s="167">
        <f>SUM(BK121:BK151)</f>
        <v>0</v>
      </c>
    </row>
    <row r="121" spans="1:65" s="2" customFormat="1" ht="24.2" customHeight="1">
      <c r="A121" s="32"/>
      <c r="B121" s="33"/>
      <c r="C121" s="182" t="s">
        <v>80</v>
      </c>
      <c r="D121" s="182" t="s">
        <v>154</v>
      </c>
      <c r="E121" s="183" t="s">
        <v>264</v>
      </c>
      <c r="F121" s="184" t="s">
        <v>265</v>
      </c>
      <c r="G121" s="185" t="s">
        <v>266</v>
      </c>
      <c r="H121" s="186">
        <v>0.1</v>
      </c>
      <c r="I121" s="187"/>
      <c r="J121" s="188">
        <f>ROUND(I121*H121,2)</f>
        <v>0</v>
      </c>
      <c r="K121" s="184" t="s">
        <v>267</v>
      </c>
      <c r="L121" s="37"/>
      <c r="M121" s="189" t="s">
        <v>1</v>
      </c>
      <c r="N121" s="190" t="s">
        <v>38</v>
      </c>
      <c r="O121" s="69"/>
      <c r="P121" s="191">
        <f>O121*H121</f>
        <v>0</v>
      </c>
      <c r="Q121" s="191">
        <v>8.8000000000000005E-3</v>
      </c>
      <c r="R121" s="191">
        <f>Q121*H121</f>
        <v>8.8000000000000014E-4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80</v>
      </c>
      <c r="AT121" s="193" t="s">
        <v>154</v>
      </c>
      <c r="AU121" s="193" t="s">
        <v>73</v>
      </c>
      <c r="AY121" s="15" t="s">
        <v>153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5" t="s">
        <v>80</v>
      </c>
      <c r="BK121" s="194">
        <f>ROUND(I121*H121,2)</f>
        <v>0</v>
      </c>
      <c r="BL121" s="15" t="s">
        <v>80</v>
      </c>
      <c r="BM121" s="193" t="s">
        <v>268</v>
      </c>
    </row>
    <row r="122" spans="1:65" s="2" customFormat="1" ht="33" customHeight="1">
      <c r="A122" s="32"/>
      <c r="B122" s="33"/>
      <c r="C122" s="182" t="s">
        <v>82</v>
      </c>
      <c r="D122" s="182" t="s">
        <v>154</v>
      </c>
      <c r="E122" s="183" t="s">
        <v>269</v>
      </c>
      <c r="F122" s="184" t="s">
        <v>270</v>
      </c>
      <c r="G122" s="185" t="s">
        <v>271</v>
      </c>
      <c r="H122" s="186">
        <v>24</v>
      </c>
      <c r="I122" s="187"/>
      <c r="J122" s="188">
        <f>ROUND(I122*H122,2)</f>
        <v>0</v>
      </c>
      <c r="K122" s="184" t="s">
        <v>267</v>
      </c>
      <c r="L122" s="37"/>
      <c r="M122" s="189" t="s">
        <v>1</v>
      </c>
      <c r="N122" s="190" t="s">
        <v>38</v>
      </c>
      <c r="O122" s="69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3" t="s">
        <v>80</v>
      </c>
      <c r="AT122" s="193" t="s">
        <v>154</v>
      </c>
      <c r="AU122" s="193" t="s">
        <v>73</v>
      </c>
      <c r="AY122" s="15" t="s">
        <v>153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5" t="s">
        <v>80</v>
      </c>
      <c r="BK122" s="194">
        <f>ROUND(I122*H122,2)</f>
        <v>0</v>
      </c>
      <c r="BL122" s="15" t="s">
        <v>80</v>
      </c>
      <c r="BM122" s="193" t="s">
        <v>272</v>
      </c>
    </row>
    <row r="123" spans="1:65" s="12" customFormat="1" ht="22.5">
      <c r="B123" s="205"/>
      <c r="C123" s="206"/>
      <c r="D123" s="207" t="s">
        <v>204</v>
      </c>
      <c r="E123" s="208" t="s">
        <v>1</v>
      </c>
      <c r="F123" s="209" t="s">
        <v>273</v>
      </c>
      <c r="G123" s="206"/>
      <c r="H123" s="210">
        <v>6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204</v>
      </c>
      <c r="AU123" s="216" t="s">
        <v>73</v>
      </c>
      <c r="AV123" s="12" t="s">
        <v>82</v>
      </c>
      <c r="AW123" s="12" t="s">
        <v>30</v>
      </c>
      <c r="AX123" s="12" t="s">
        <v>73</v>
      </c>
      <c r="AY123" s="216" t="s">
        <v>153</v>
      </c>
    </row>
    <row r="124" spans="1:65" s="12" customFormat="1" ht="22.5">
      <c r="B124" s="205"/>
      <c r="C124" s="206"/>
      <c r="D124" s="207" t="s">
        <v>204</v>
      </c>
      <c r="E124" s="208" t="s">
        <v>1</v>
      </c>
      <c r="F124" s="209" t="s">
        <v>274</v>
      </c>
      <c r="G124" s="206"/>
      <c r="H124" s="210">
        <v>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204</v>
      </c>
      <c r="AU124" s="216" t="s">
        <v>73</v>
      </c>
      <c r="AV124" s="12" t="s">
        <v>82</v>
      </c>
      <c r="AW124" s="12" t="s">
        <v>30</v>
      </c>
      <c r="AX124" s="12" t="s">
        <v>73</v>
      </c>
      <c r="AY124" s="216" t="s">
        <v>153</v>
      </c>
    </row>
    <row r="125" spans="1:65" s="12" customFormat="1" ht="11.25">
      <c r="B125" s="205"/>
      <c r="C125" s="206"/>
      <c r="D125" s="207" t="s">
        <v>204</v>
      </c>
      <c r="E125" s="208" t="s">
        <v>1</v>
      </c>
      <c r="F125" s="209" t="s">
        <v>275</v>
      </c>
      <c r="G125" s="206"/>
      <c r="H125" s="210">
        <v>16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204</v>
      </c>
      <c r="AU125" s="216" t="s">
        <v>73</v>
      </c>
      <c r="AV125" s="12" t="s">
        <v>82</v>
      </c>
      <c r="AW125" s="12" t="s">
        <v>30</v>
      </c>
      <c r="AX125" s="12" t="s">
        <v>73</v>
      </c>
      <c r="AY125" s="216" t="s">
        <v>153</v>
      </c>
    </row>
    <row r="126" spans="1:65" s="13" customFormat="1" ht="11.25">
      <c r="B126" s="222"/>
      <c r="C126" s="223"/>
      <c r="D126" s="207" t="s">
        <v>204</v>
      </c>
      <c r="E126" s="224" t="s">
        <v>1</v>
      </c>
      <c r="F126" s="225" t="s">
        <v>276</v>
      </c>
      <c r="G126" s="223"/>
      <c r="H126" s="226">
        <v>24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204</v>
      </c>
      <c r="AU126" s="232" t="s">
        <v>73</v>
      </c>
      <c r="AV126" s="13" t="s">
        <v>152</v>
      </c>
      <c r="AW126" s="13" t="s">
        <v>30</v>
      </c>
      <c r="AX126" s="13" t="s">
        <v>80</v>
      </c>
      <c r="AY126" s="232" t="s">
        <v>153</v>
      </c>
    </row>
    <row r="127" spans="1:65" s="2" customFormat="1" ht="24.2" customHeight="1">
      <c r="A127" s="32"/>
      <c r="B127" s="33"/>
      <c r="C127" s="182" t="s">
        <v>163</v>
      </c>
      <c r="D127" s="182" t="s">
        <v>154</v>
      </c>
      <c r="E127" s="183" t="s">
        <v>277</v>
      </c>
      <c r="F127" s="184" t="s">
        <v>278</v>
      </c>
      <c r="G127" s="185" t="s">
        <v>157</v>
      </c>
      <c r="H127" s="186">
        <v>4</v>
      </c>
      <c r="I127" s="187"/>
      <c r="J127" s="188">
        <f>ROUND(I127*H127,2)</f>
        <v>0</v>
      </c>
      <c r="K127" s="184" t="s">
        <v>267</v>
      </c>
      <c r="L127" s="37"/>
      <c r="M127" s="189" t="s">
        <v>1</v>
      </c>
      <c r="N127" s="190" t="s">
        <v>38</v>
      </c>
      <c r="O127" s="69"/>
      <c r="P127" s="191">
        <f>O127*H127</f>
        <v>0</v>
      </c>
      <c r="Q127" s="191">
        <v>0</v>
      </c>
      <c r="R127" s="191">
        <f>Q127*H127</f>
        <v>0</v>
      </c>
      <c r="S127" s="191">
        <v>3.48</v>
      </c>
      <c r="T127" s="192">
        <f>S127*H127</f>
        <v>13.92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73</v>
      </c>
      <c r="AY127" s="15" t="s">
        <v>153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5" t="s">
        <v>80</v>
      </c>
      <c r="BK127" s="194">
        <f>ROUND(I127*H127,2)</f>
        <v>0</v>
      </c>
      <c r="BL127" s="15" t="s">
        <v>80</v>
      </c>
      <c r="BM127" s="193" t="s">
        <v>279</v>
      </c>
    </row>
    <row r="128" spans="1:65" s="2" customFormat="1" ht="24.2" customHeight="1">
      <c r="A128" s="32"/>
      <c r="B128" s="33"/>
      <c r="C128" s="182" t="s">
        <v>152</v>
      </c>
      <c r="D128" s="182" t="s">
        <v>154</v>
      </c>
      <c r="E128" s="183" t="s">
        <v>280</v>
      </c>
      <c r="F128" s="184" t="s">
        <v>281</v>
      </c>
      <c r="G128" s="185" t="s">
        <v>157</v>
      </c>
      <c r="H128" s="186">
        <v>2</v>
      </c>
      <c r="I128" s="187"/>
      <c r="J128" s="188">
        <f>ROUND(I128*H128,2)</f>
        <v>0</v>
      </c>
      <c r="K128" s="184" t="s">
        <v>267</v>
      </c>
      <c r="L128" s="37"/>
      <c r="M128" s="189" t="s">
        <v>1</v>
      </c>
      <c r="N128" s="190" t="s">
        <v>38</v>
      </c>
      <c r="O128" s="69"/>
      <c r="P128" s="191">
        <f>O128*H128</f>
        <v>0</v>
      </c>
      <c r="Q128" s="191">
        <v>0.11984</v>
      </c>
      <c r="R128" s="191">
        <f>Q128*H128</f>
        <v>0.23968</v>
      </c>
      <c r="S128" s="191">
        <v>0</v>
      </c>
      <c r="T128" s="19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73</v>
      </c>
      <c r="AY128" s="15" t="s">
        <v>153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5" t="s">
        <v>80</v>
      </c>
      <c r="BK128" s="194">
        <f>ROUND(I128*H128,2)</f>
        <v>0</v>
      </c>
      <c r="BL128" s="15" t="s">
        <v>80</v>
      </c>
      <c r="BM128" s="193" t="s">
        <v>282</v>
      </c>
    </row>
    <row r="129" spans="1:65" s="2" customFormat="1" ht="33" customHeight="1">
      <c r="A129" s="32"/>
      <c r="B129" s="33"/>
      <c r="C129" s="182" t="s">
        <v>171</v>
      </c>
      <c r="D129" s="182" t="s">
        <v>154</v>
      </c>
      <c r="E129" s="183" t="s">
        <v>283</v>
      </c>
      <c r="F129" s="184" t="s">
        <v>284</v>
      </c>
      <c r="G129" s="185" t="s">
        <v>271</v>
      </c>
      <c r="H129" s="186">
        <v>24</v>
      </c>
      <c r="I129" s="187"/>
      <c r="J129" s="188">
        <f>ROUND(I129*H129,2)</f>
        <v>0</v>
      </c>
      <c r="K129" s="184" t="s">
        <v>267</v>
      </c>
      <c r="L129" s="37"/>
      <c r="M129" s="189" t="s">
        <v>1</v>
      </c>
      <c r="N129" s="190" t="s">
        <v>38</v>
      </c>
      <c r="O129" s="69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73</v>
      </c>
      <c r="AY129" s="15" t="s">
        <v>153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5" t="s">
        <v>80</v>
      </c>
      <c r="BK129" s="194">
        <f>ROUND(I129*H129,2)</f>
        <v>0</v>
      </c>
      <c r="BL129" s="15" t="s">
        <v>80</v>
      </c>
      <c r="BM129" s="193" t="s">
        <v>285</v>
      </c>
    </row>
    <row r="130" spans="1:65" s="2" customFormat="1" ht="24.2" customHeight="1">
      <c r="A130" s="32"/>
      <c r="B130" s="33"/>
      <c r="C130" s="182" t="s">
        <v>175</v>
      </c>
      <c r="D130" s="182" t="s">
        <v>154</v>
      </c>
      <c r="E130" s="183" t="s">
        <v>286</v>
      </c>
      <c r="F130" s="184" t="s">
        <v>287</v>
      </c>
      <c r="G130" s="185" t="s">
        <v>288</v>
      </c>
      <c r="H130" s="186">
        <v>7.9</v>
      </c>
      <c r="I130" s="187"/>
      <c r="J130" s="188">
        <f>ROUND(I130*H130,2)</f>
        <v>0</v>
      </c>
      <c r="K130" s="184" t="s">
        <v>158</v>
      </c>
      <c r="L130" s="37"/>
      <c r="M130" s="189" t="s">
        <v>1</v>
      </c>
      <c r="N130" s="190" t="s">
        <v>38</v>
      </c>
      <c r="O130" s="69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80</v>
      </c>
      <c r="AT130" s="193" t="s">
        <v>154</v>
      </c>
      <c r="AU130" s="193" t="s">
        <v>73</v>
      </c>
      <c r="AY130" s="15" t="s">
        <v>153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5" t="s">
        <v>80</v>
      </c>
      <c r="BK130" s="194">
        <f>ROUND(I130*H130,2)</f>
        <v>0</v>
      </c>
      <c r="BL130" s="15" t="s">
        <v>80</v>
      </c>
      <c r="BM130" s="193" t="s">
        <v>289</v>
      </c>
    </row>
    <row r="131" spans="1:65" s="12" customFormat="1" ht="11.25">
      <c r="B131" s="205"/>
      <c r="C131" s="206"/>
      <c r="D131" s="207" t="s">
        <v>204</v>
      </c>
      <c r="E131" s="208" t="s">
        <v>1</v>
      </c>
      <c r="F131" s="209" t="s">
        <v>290</v>
      </c>
      <c r="G131" s="206"/>
      <c r="H131" s="210">
        <v>4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204</v>
      </c>
      <c r="AU131" s="216" t="s">
        <v>73</v>
      </c>
      <c r="AV131" s="12" t="s">
        <v>82</v>
      </c>
      <c r="AW131" s="12" t="s">
        <v>30</v>
      </c>
      <c r="AX131" s="12" t="s">
        <v>73</v>
      </c>
      <c r="AY131" s="216" t="s">
        <v>153</v>
      </c>
    </row>
    <row r="132" spans="1:65" s="12" customFormat="1" ht="11.25">
      <c r="B132" s="205"/>
      <c r="C132" s="206"/>
      <c r="D132" s="207" t="s">
        <v>204</v>
      </c>
      <c r="E132" s="208" t="s">
        <v>1</v>
      </c>
      <c r="F132" s="209" t="s">
        <v>291</v>
      </c>
      <c r="G132" s="206"/>
      <c r="H132" s="210">
        <v>2.6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204</v>
      </c>
      <c r="AU132" s="216" t="s">
        <v>73</v>
      </c>
      <c r="AV132" s="12" t="s">
        <v>82</v>
      </c>
      <c r="AW132" s="12" t="s">
        <v>30</v>
      </c>
      <c r="AX132" s="12" t="s">
        <v>73</v>
      </c>
      <c r="AY132" s="216" t="s">
        <v>153</v>
      </c>
    </row>
    <row r="133" spans="1:65" s="12" customFormat="1" ht="11.25">
      <c r="B133" s="205"/>
      <c r="C133" s="206"/>
      <c r="D133" s="207" t="s">
        <v>204</v>
      </c>
      <c r="E133" s="208" t="s">
        <v>1</v>
      </c>
      <c r="F133" s="209" t="s">
        <v>292</v>
      </c>
      <c r="G133" s="206"/>
      <c r="H133" s="210">
        <v>0.5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204</v>
      </c>
      <c r="AU133" s="216" t="s">
        <v>73</v>
      </c>
      <c r="AV133" s="12" t="s">
        <v>82</v>
      </c>
      <c r="AW133" s="12" t="s">
        <v>30</v>
      </c>
      <c r="AX133" s="12" t="s">
        <v>73</v>
      </c>
      <c r="AY133" s="216" t="s">
        <v>153</v>
      </c>
    </row>
    <row r="134" spans="1:65" s="12" customFormat="1" ht="11.25">
      <c r="B134" s="205"/>
      <c r="C134" s="206"/>
      <c r="D134" s="207" t="s">
        <v>204</v>
      </c>
      <c r="E134" s="208" t="s">
        <v>1</v>
      </c>
      <c r="F134" s="209" t="s">
        <v>293</v>
      </c>
      <c r="G134" s="206"/>
      <c r="H134" s="210">
        <v>0.8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204</v>
      </c>
      <c r="AU134" s="216" t="s">
        <v>73</v>
      </c>
      <c r="AV134" s="12" t="s">
        <v>82</v>
      </c>
      <c r="AW134" s="12" t="s">
        <v>30</v>
      </c>
      <c r="AX134" s="12" t="s">
        <v>73</v>
      </c>
      <c r="AY134" s="216" t="s">
        <v>153</v>
      </c>
    </row>
    <row r="135" spans="1:65" s="13" customFormat="1" ht="11.25">
      <c r="B135" s="222"/>
      <c r="C135" s="223"/>
      <c r="D135" s="207" t="s">
        <v>204</v>
      </c>
      <c r="E135" s="224" t="s">
        <v>1</v>
      </c>
      <c r="F135" s="225" t="s">
        <v>276</v>
      </c>
      <c r="G135" s="223"/>
      <c r="H135" s="226">
        <v>7.8999999999999995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204</v>
      </c>
      <c r="AU135" s="232" t="s">
        <v>73</v>
      </c>
      <c r="AV135" s="13" t="s">
        <v>152</v>
      </c>
      <c r="AW135" s="13" t="s">
        <v>30</v>
      </c>
      <c r="AX135" s="13" t="s">
        <v>80</v>
      </c>
      <c r="AY135" s="232" t="s">
        <v>153</v>
      </c>
    </row>
    <row r="136" spans="1:65" s="2" customFormat="1" ht="66.75" customHeight="1">
      <c r="A136" s="32"/>
      <c r="B136" s="33"/>
      <c r="C136" s="182" t="s">
        <v>179</v>
      </c>
      <c r="D136" s="182" t="s">
        <v>154</v>
      </c>
      <c r="E136" s="183" t="s">
        <v>294</v>
      </c>
      <c r="F136" s="184" t="s">
        <v>295</v>
      </c>
      <c r="G136" s="185" t="s">
        <v>288</v>
      </c>
      <c r="H136" s="186">
        <v>0.5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73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296</v>
      </c>
    </row>
    <row r="137" spans="1:65" s="12" customFormat="1" ht="22.5">
      <c r="B137" s="205"/>
      <c r="C137" s="206"/>
      <c r="D137" s="207" t="s">
        <v>204</v>
      </c>
      <c r="E137" s="208" t="s">
        <v>1</v>
      </c>
      <c r="F137" s="209" t="s">
        <v>297</v>
      </c>
      <c r="G137" s="206"/>
      <c r="H137" s="210">
        <v>0.5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204</v>
      </c>
      <c r="AU137" s="216" t="s">
        <v>73</v>
      </c>
      <c r="AV137" s="12" t="s">
        <v>82</v>
      </c>
      <c r="AW137" s="12" t="s">
        <v>30</v>
      </c>
      <c r="AX137" s="12" t="s">
        <v>80</v>
      </c>
      <c r="AY137" s="216" t="s">
        <v>153</v>
      </c>
    </row>
    <row r="138" spans="1:65" s="2" customFormat="1" ht="16.5" customHeight="1">
      <c r="A138" s="32"/>
      <c r="B138" s="33"/>
      <c r="C138" s="182" t="s">
        <v>183</v>
      </c>
      <c r="D138" s="182" t="s">
        <v>154</v>
      </c>
      <c r="E138" s="183" t="s">
        <v>298</v>
      </c>
      <c r="F138" s="184" t="s">
        <v>299</v>
      </c>
      <c r="G138" s="185" t="s">
        <v>288</v>
      </c>
      <c r="H138" s="186">
        <v>4</v>
      </c>
      <c r="I138" s="187"/>
      <c r="J138" s="188">
        <f>ROUND(I138*H138,2)</f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73</v>
      </c>
      <c r="AY138" s="15" t="s">
        <v>153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80</v>
      </c>
      <c r="BK138" s="194">
        <f>ROUND(I138*H138,2)</f>
        <v>0</v>
      </c>
      <c r="BL138" s="15" t="s">
        <v>80</v>
      </c>
      <c r="BM138" s="193" t="s">
        <v>300</v>
      </c>
    </row>
    <row r="139" spans="1:65" s="12" customFormat="1" ht="11.25">
      <c r="B139" s="205"/>
      <c r="C139" s="206"/>
      <c r="D139" s="207" t="s">
        <v>204</v>
      </c>
      <c r="E139" s="208" t="s">
        <v>1</v>
      </c>
      <c r="F139" s="209" t="s">
        <v>301</v>
      </c>
      <c r="G139" s="206"/>
      <c r="H139" s="210">
        <v>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204</v>
      </c>
      <c r="AU139" s="216" t="s">
        <v>73</v>
      </c>
      <c r="AV139" s="12" t="s">
        <v>82</v>
      </c>
      <c r="AW139" s="12" t="s">
        <v>30</v>
      </c>
      <c r="AX139" s="12" t="s">
        <v>80</v>
      </c>
      <c r="AY139" s="216" t="s">
        <v>153</v>
      </c>
    </row>
    <row r="140" spans="1:65" s="2" customFormat="1" ht="33" customHeight="1">
      <c r="A140" s="32"/>
      <c r="B140" s="33"/>
      <c r="C140" s="182" t="s">
        <v>187</v>
      </c>
      <c r="D140" s="182" t="s">
        <v>154</v>
      </c>
      <c r="E140" s="183" t="s">
        <v>302</v>
      </c>
      <c r="F140" s="184" t="s">
        <v>303</v>
      </c>
      <c r="G140" s="185" t="s">
        <v>271</v>
      </c>
      <c r="H140" s="186">
        <v>22.4</v>
      </c>
      <c r="I140" s="187"/>
      <c r="J140" s="188">
        <f>ROUND(I140*H140,2)</f>
        <v>0</v>
      </c>
      <c r="K140" s="184" t="s">
        <v>267</v>
      </c>
      <c r="L140" s="37"/>
      <c r="M140" s="189" t="s">
        <v>1</v>
      </c>
      <c r="N140" s="190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80</v>
      </c>
      <c r="AT140" s="193" t="s">
        <v>154</v>
      </c>
      <c r="AU140" s="193" t="s">
        <v>73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304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465</v>
      </c>
      <c r="G141" s="206"/>
      <c r="H141" s="210">
        <v>6.4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73</v>
      </c>
      <c r="AV141" s="12" t="s">
        <v>82</v>
      </c>
      <c r="AW141" s="12" t="s">
        <v>30</v>
      </c>
      <c r="AX141" s="12" t="s">
        <v>73</v>
      </c>
      <c r="AY141" s="216" t="s">
        <v>153</v>
      </c>
    </row>
    <row r="142" spans="1:65" s="12" customFormat="1" ht="11.25">
      <c r="B142" s="205"/>
      <c r="C142" s="206"/>
      <c r="D142" s="207" t="s">
        <v>204</v>
      </c>
      <c r="E142" s="208" t="s">
        <v>1</v>
      </c>
      <c r="F142" s="209" t="s">
        <v>306</v>
      </c>
      <c r="G142" s="206"/>
      <c r="H142" s="210">
        <v>16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204</v>
      </c>
      <c r="AU142" s="216" t="s">
        <v>73</v>
      </c>
      <c r="AV142" s="12" t="s">
        <v>82</v>
      </c>
      <c r="AW142" s="12" t="s">
        <v>30</v>
      </c>
      <c r="AX142" s="12" t="s">
        <v>73</v>
      </c>
      <c r="AY142" s="216" t="s">
        <v>153</v>
      </c>
    </row>
    <row r="143" spans="1:65" s="13" customFormat="1" ht="11.25">
      <c r="B143" s="222"/>
      <c r="C143" s="223"/>
      <c r="D143" s="207" t="s">
        <v>204</v>
      </c>
      <c r="E143" s="224" t="s">
        <v>1</v>
      </c>
      <c r="F143" s="225" t="s">
        <v>276</v>
      </c>
      <c r="G143" s="223"/>
      <c r="H143" s="226">
        <v>22.4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204</v>
      </c>
      <c r="AU143" s="232" t="s">
        <v>73</v>
      </c>
      <c r="AV143" s="13" t="s">
        <v>152</v>
      </c>
      <c r="AW143" s="13" t="s">
        <v>30</v>
      </c>
      <c r="AX143" s="13" t="s">
        <v>80</v>
      </c>
      <c r="AY143" s="232" t="s">
        <v>153</v>
      </c>
    </row>
    <row r="144" spans="1:65" s="2" customFormat="1" ht="24.2" customHeight="1">
      <c r="A144" s="32"/>
      <c r="B144" s="33"/>
      <c r="C144" s="182" t="s">
        <v>192</v>
      </c>
      <c r="D144" s="182" t="s">
        <v>154</v>
      </c>
      <c r="E144" s="183" t="s">
        <v>307</v>
      </c>
      <c r="F144" s="184" t="s">
        <v>308</v>
      </c>
      <c r="G144" s="185" t="s">
        <v>190</v>
      </c>
      <c r="H144" s="186">
        <v>20</v>
      </c>
      <c r="I144" s="187"/>
      <c r="J144" s="188">
        <f>ROUND(I144*H144,2)</f>
        <v>0</v>
      </c>
      <c r="K144" s="184" t="s">
        <v>267</v>
      </c>
      <c r="L144" s="37"/>
      <c r="M144" s="189" t="s">
        <v>1</v>
      </c>
      <c r="N144" s="190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80</v>
      </c>
      <c r="AT144" s="193" t="s">
        <v>154</v>
      </c>
      <c r="AU144" s="193" t="s">
        <v>73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309</v>
      </c>
    </row>
    <row r="145" spans="1:65" s="2" customFormat="1" ht="24.2" customHeight="1">
      <c r="A145" s="32"/>
      <c r="B145" s="33"/>
      <c r="C145" s="182" t="s">
        <v>196</v>
      </c>
      <c r="D145" s="182" t="s">
        <v>154</v>
      </c>
      <c r="E145" s="183" t="s">
        <v>310</v>
      </c>
      <c r="F145" s="184" t="s">
        <v>311</v>
      </c>
      <c r="G145" s="185" t="s">
        <v>190</v>
      </c>
      <c r="H145" s="186">
        <v>70</v>
      </c>
      <c r="I145" s="187"/>
      <c r="J145" s="188">
        <f>ROUND(I145*H145,2)</f>
        <v>0</v>
      </c>
      <c r="K145" s="184" t="s">
        <v>267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73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312</v>
      </c>
    </row>
    <row r="146" spans="1:65" s="2" customFormat="1" ht="44.25" customHeight="1">
      <c r="A146" s="32"/>
      <c r="B146" s="33"/>
      <c r="C146" s="182" t="s">
        <v>200</v>
      </c>
      <c r="D146" s="182" t="s">
        <v>154</v>
      </c>
      <c r="E146" s="183" t="s">
        <v>313</v>
      </c>
      <c r="F146" s="184" t="s">
        <v>314</v>
      </c>
      <c r="G146" s="185" t="s">
        <v>315</v>
      </c>
      <c r="H146" s="186">
        <v>78</v>
      </c>
      <c r="I146" s="187"/>
      <c r="J146" s="188">
        <f>ROUND(I146*H146,2)</f>
        <v>0</v>
      </c>
      <c r="K146" s="184" t="s">
        <v>267</v>
      </c>
      <c r="L146" s="37"/>
      <c r="M146" s="189" t="s">
        <v>1</v>
      </c>
      <c r="N146" s="190" t="s">
        <v>38</v>
      </c>
      <c r="O146" s="69"/>
      <c r="P146" s="191">
        <f>O146*H146</f>
        <v>0</v>
      </c>
      <c r="Q146" s="191">
        <v>2.0000000000000002E-5</v>
      </c>
      <c r="R146" s="191">
        <f>Q146*H146</f>
        <v>1.5600000000000002E-3</v>
      </c>
      <c r="S146" s="191">
        <v>0</v>
      </c>
      <c r="T146" s="19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80</v>
      </c>
      <c r="AT146" s="193" t="s">
        <v>154</v>
      </c>
      <c r="AU146" s="193" t="s">
        <v>73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316</v>
      </c>
    </row>
    <row r="147" spans="1:65" s="12" customFormat="1" ht="11.25">
      <c r="B147" s="205"/>
      <c r="C147" s="206"/>
      <c r="D147" s="207" t="s">
        <v>204</v>
      </c>
      <c r="E147" s="208" t="s">
        <v>1</v>
      </c>
      <c r="F147" s="209" t="s">
        <v>466</v>
      </c>
      <c r="G147" s="206"/>
      <c r="H147" s="210">
        <v>20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204</v>
      </c>
      <c r="AU147" s="216" t="s">
        <v>73</v>
      </c>
      <c r="AV147" s="12" t="s">
        <v>82</v>
      </c>
      <c r="AW147" s="12" t="s">
        <v>30</v>
      </c>
      <c r="AX147" s="12" t="s">
        <v>73</v>
      </c>
      <c r="AY147" s="216" t="s">
        <v>153</v>
      </c>
    </row>
    <row r="148" spans="1:65" s="12" customFormat="1" ht="11.25">
      <c r="B148" s="205"/>
      <c r="C148" s="206"/>
      <c r="D148" s="207" t="s">
        <v>204</v>
      </c>
      <c r="E148" s="208" t="s">
        <v>1</v>
      </c>
      <c r="F148" s="209" t="s">
        <v>318</v>
      </c>
      <c r="G148" s="206"/>
      <c r="H148" s="210">
        <v>50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204</v>
      </c>
      <c r="AU148" s="216" t="s">
        <v>73</v>
      </c>
      <c r="AV148" s="12" t="s">
        <v>82</v>
      </c>
      <c r="AW148" s="12" t="s">
        <v>30</v>
      </c>
      <c r="AX148" s="12" t="s">
        <v>73</v>
      </c>
      <c r="AY148" s="216" t="s">
        <v>153</v>
      </c>
    </row>
    <row r="149" spans="1:65" s="12" customFormat="1" ht="11.25">
      <c r="B149" s="205"/>
      <c r="C149" s="206"/>
      <c r="D149" s="207" t="s">
        <v>204</v>
      </c>
      <c r="E149" s="208" t="s">
        <v>1</v>
      </c>
      <c r="F149" s="209" t="s">
        <v>319</v>
      </c>
      <c r="G149" s="206"/>
      <c r="H149" s="210">
        <v>8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204</v>
      </c>
      <c r="AU149" s="216" t="s">
        <v>73</v>
      </c>
      <c r="AV149" s="12" t="s">
        <v>82</v>
      </c>
      <c r="AW149" s="12" t="s">
        <v>30</v>
      </c>
      <c r="AX149" s="12" t="s">
        <v>73</v>
      </c>
      <c r="AY149" s="216" t="s">
        <v>153</v>
      </c>
    </row>
    <row r="150" spans="1:65" s="13" customFormat="1" ht="11.25">
      <c r="B150" s="222"/>
      <c r="C150" s="223"/>
      <c r="D150" s="207" t="s">
        <v>204</v>
      </c>
      <c r="E150" s="224" t="s">
        <v>1</v>
      </c>
      <c r="F150" s="225" t="s">
        <v>276</v>
      </c>
      <c r="G150" s="223"/>
      <c r="H150" s="226">
        <v>78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204</v>
      </c>
      <c r="AU150" s="232" t="s">
        <v>73</v>
      </c>
      <c r="AV150" s="13" t="s">
        <v>152</v>
      </c>
      <c r="AW150" s="13" t="s">
        <v>30</v>
      </c>
      <c r="AX150" s="13" t="s">
        <v>80</v>
      </c>
      <c r="AY150" s="232" t="s">
        <v>153</v>
      </c>
    </row>
    <row r="151" spans="1:65" s="2" customFormat="1" ht="44.25" customHeight="1">
      <c r="A151" s="32"/>
      <c r="B151" s="33"/>
      <c r="C151" s="182" t="s">
        <v>206</v>
      </c>
      <c r="D151" s="182" t="s">
        <v>154</v>
      </c>
      <c r="E151" s="183" t="s">
        <v>329</v>
      </c>
      <c r="F151" s="184" t="s">
        <v>330</v>
      </c>
      <c r="G151" s="185" t="s">
        <v>190</v>
      </c>
      <c r="H151" s="186">
        <v>20</v>
      </c>
      <c r="I151" s="187"/>
      <c r="J151" s="188">
        <f>ROUND(I151*H151,2)</f>
        <v>0</v>
      </c>
      <c r="K151" s="184" t="s">
        <v>267</v>
      </c>
      <c r="L151" s="37"/>
      <c r="M151" s="217" t="s">
        <v>1</v>
      </c>
      <c r="N151" s="218" t="s">
        <v>38</v>
      </c>
      <c r="O151" s="219"/>
      <c r="P151" s="220">
        <f>O151*H151</f>
        <v>0</v>
      </c>
      <c r="Q151" s="220">
        <v>3.2000000000000002E-3</v>
      </c>
      <c r="R151" s="220">
        <f>Q151*H151</f>
        <v>6.4000000000000001E-2</v>
      </c>
      <c r="S151" s="220">
        <v>0</v>
      </c>
      <c r="T151" s="22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73</v>
      </c>
      <c r="AY151" s="15" t="s">
        <v>153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5" t="s">
        <v>80</v>
      </c>
      <c r="BK151" s="194">
        <f>ROUND(I151*H151,2)</f>
        <v>0</v>
      </c>
      <c r="BL151" s="15" t="s">
        <v>80</v>
      </c>
      <c r="BM151" s="193" t="s">
        <v>331</v>
      </c>
    </row>
    <row r="152" spans="1:65" s="2" customFormat="1" ht="6.95" customHeight="1">
      <c r="A152" s="3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37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sheetProtection algorithmName="SHA-512" hashValue="hlJW/Jm03KQY9ohsYRvyyO5ZiPdet/1qwbFYoZagzCYZt+DgUaUrAtT/zMJPnmA/qOsPwfM35sU4dC+h9iVKSQ==" saltValue="sxyvbU9m4jK2Aq7/8/w9LdwUWlU7CdY8gEI+qsnNwzmrc6oCDYFwsPtRdNYLXbzTPjtByINSA1ZyRw/bLfkKLw==" spinCount="100000" sheet="1" objects="1" scenarios="1" formatColumns="0" formatRows="0" autoFilter="0"/>
  <autoFilter ref="C119:K151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111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463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332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ROUND((SUM(BE121:BE161)),  2)</f>
        <v>0</v>
      </c>
      <c r="G35" s="32"/>
      <c r="H35" s="32"/>
      <c r="I35" s="128">
        <v>0.21</v>
      </c>
      <c r="J35" s="127">
        <f>ROUND(((SUM(BE121:BE161))*I35),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ROUND((SUM(BF121:BF161)),  2)</f>
        <v>0</v>
      </c>
      <c r="G36" s="32"/>
      <c r="H36" s="32"/>
      <c r="I36" s="128">
        <v>0.15</v>
      </c>
      <c r="J36" s="127">
        <f>ROUND(((SUM(BF121:BF161))*I36),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ROUND((SUM(BG121:BG161)),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ROUND((SUM(BH121:BH161)),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ROUND((SUM(BI121:BI161)),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463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03 - Vnitřní technologie PZS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463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03 - Vnitřní technologie PZS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SUM(P123:P161)</f>
        <v>0</v>
      </c>
      <c r="Q122" s="176"/>
      <c r="R122" s="177">
        <f>SUM(R123:R161)</f>
        <v>0</v>
      </c>
      <c r="S122" s="176"/>
      <c r="T122" s="178">
        <f>SUM(T123:T161)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SUM(BK123:BK161)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333</v>
      </c>
      <c r="F123" s="184" t="s">
        <v>334</v>
      </c>
      <c r="G123" s="185" t="s">
        <v>157</v>
      </c>
      <c r="H123" s="186">
        <v>28</v>
      </c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335</v>
      </c>
    </row>
    <row r="124" spans="1:65" s="2" customFormat="1" ht="24.2" customHeight="1">
      <c r="A124" s="32"/>
      <c r="B124" s="33"/>
      <c r="C124" s="182" t="s">
        <v>82</v>
      </c>
      <c r="D124" s="182" t="s">
        <v>154</v>
      </c>
      <c r="E124" s="183" t="s">
        <v>336</v>
      </c>
      <c r="F124" s="184" t="s">
        <v>337</v>
      </c>
      <c r="G124" s="185" t="s">
        <v>157</v>
      </c>
      <c r="H124" s="186">
        <v>1</v>
      </c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338</v>
      </c>
    </row>
    <row r="125" spans="1:65" s="2" customFormat="1" ht="24.2" customHeight="1">
      <c r="A125" s="32"/>
      <c r="B125" s="33"/>
      <c r="C125" s="182" t="s">
        <v>163</v>
      </c>
      <c r="D125" s="182" t="s">
        <v>154</v>
      </c>
      <c r="E125" s="183" t="s">
        <v>447</v>
      </c>
      <c r="F125" s="184" t="s">
        <v>448</v>
      </c>
      <c r="G125" s="185" t="s">
        <v>157</v>
      </c>
      <c r="H125" s="186">
        <v>4</v>
      </c>
      <c r="I125" s="187"/>
      <c r="J125" s="188">
        <f>ROUND(I125*H125,2)</f>
        <v>0</v>
      </c>
      <c r="K125" s="184" t="s">
        <v>158</v>
      </c>
      <c r="L125" s="37"/>
      <c r="M125" s="189" t="s">
        <v>1</v>
      </c>
      <c r="N125" s="190" t="s">
        <v>38</v>
      </c>
      <c r="O125" s="69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449</v>
      </c>
    </row>
    <row r="126" spans="1:65" s="2" customFormat="1" ht="16.5" customHeight="1">
      <c r="A126" s="32"/>
      <c r="B126" s="33"/>
      <c r="C126" s="182" t="s">
        <v>152</v>
      </c>
      <c r="D126" s="182" t="s">
        <v>154</v>
      </c>
      <c r="E126" s="183" t="s">
        <v>339</v>
      </c>
      <c r="F126" s="184" t="s">
        <v>340</v>
      </c>
      <c r="G126" s="185" t="s">
        <v>157</v>
      </c>
      <c r="H126" s="186">
        <v>1</v>
      </c>
      <c r="I126" s="187"/>
      <c r="J126" s="188">
        <f>ROUND(I126*H126,2)</f>
        <v>0</v>
      </c>
      <c r="K126" s="184" t="s">
        <v>158</v>
      </c>
      <c r="L126" s="37"/>
      <c r="M126" s="189" t="s">
        <v>1</v>
      </c>
      <c r="N126" s="190" t="s">
        <v>38</v>
      </c>
      <c r="O126" s="69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80</v>
      </c>
      <c r="AT126" s="193" t="s">
        <v>154</v>
      </c>
      <c r="AU126" s="193" t="s">
        <v>80</v>
      </c>
      <c r="AY126" s="15" t="s">
        <v>153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5" t="s">
        <v>80</v>
      </c>
      <c r="BK126" s="194">
        <f>ROUND(I126*H126,2)</f>
        <v>0</v>
      </c>
      <c r="BL126" s="15" t="s">
        <v>80</v>
      </c>
      <c r="BM126" s="193" t="s">
        <v>341</v>
      </c>
    </row>
    <row r="127" spans="1:65" s="2" customFormat="1" ht="44.25" customHeight="1">
      <c r="A127" s="32"/>
      <c r="B127" s="33"/>
      <c r="C127" s="195" t="s">
        <v>171</v>
      </c>
      <c r="D127" s="195" t="s">
        <v>164</v>
      </c>
      <c r="E127" s="196" t="s">
        <v>342</v>
      </c>
      <c r="F127" s="197" t="s">
        <v>343</v>
      </c>
      <c r="G127" s="198" t="s">
        <v>344</v>
      </c>
      <c r="H127" s="199">
        <v>0.9</v>
      </c>
      <c r="I127" s="200"/>
      <c r="J127" s="201">
        <f>ROUND(I127*H127,2)</f>
        <v>0</v>
      </c>
      <c r="K127" s="197" t="s">
        <v>158</v>
      </c>
      <c r="L127" s="202"/>
      <c r="M127" s="203" t="s">
        <v>1</v>
      </c>
      <c r="N127" s="204" t="s">
        <v>38</v>
      </c>
      <c r="O127" s="69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82</v>
      </c>
      <c r="AT127" s="193" t="s">
        <v>164</v>
      </c>
      <c r="AU127" s="193" t="s">
        <v>80</v>
      </c>
      <c r="AY127" s="15" t="s">
        <v>153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5" t="s">
        <v>80</v>
      </c>
      <c r="BK127" s="194">
        <f>ROUND(I127*H127,2)</f>
        <v>0</v>
      </c>
      <c r="BL127" s="15" t="s">
        <v>80</v>
      </c>
      <c r="BM127" s="193" t="s">
        <v>345</v>
      </c>
    </row>
    <row r="128" spans="1:65" s="2" customFormat="1" ht="19.5">
      <c r="A128" s="32"/>
      <c r="B128" s="33"/>
      <c r="C128" s="34"/>
      <c r="D128" s="207" t="s">
        <v>346</v>
      </c>
      <c r="E128" s="34"/>
      <c r="F128" s="233" t="s">
        <v>347</v>
      </c>
      <c r="G128" s="34"/>
      <c r="H128" s="34"/>
      <c r="I128" s="234"/>
      <c r="J128" s="34"/>
      <c r="K128" s="34"/>
      <c r="L128" s="37"/>
      <c r="M128" s="235"/>
      <c r="N128" s="236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346</v>
      </c>
      <c r="AU128" s="15" t="s">
        <v>80</v>
      </c>
    </row>
    <row r="129" spans="1:65" s="2" customFormat="1" ht="44.25" customHeight="1">
      <c r="A129" s="32"/>
      <c r="B129" s="33"/>
      <c r="C129" s="195" t="s">
        <v>175</v>
      </c>
      <c r="D129" s="195" t="s">
        <v>164</v>
      </c>
      <c r="E129" s="196" t="s">
        <v>348</v>
      </c>
      <c r="F129" s="197" t="s">
        <v>349</v>
      </c>
      <c r="G129" s="198" t="s">
        <v>157</v>
      </c>
      <c r="H129" s="199">
        <v>1</v>
      </c>
      <c r="I129" s="200"/>
      <c r="J129" s="201">
        <f t="shared" ref="J129:J143" si="0">ROUND(I129*H129,2)</f>
        <v>0</v>
      </c>
      <c r="K129" s="197" t="s">
        <v>158</v>
      </c>
      <c r="L129" s="202"/>
      <c r="M129" s="203" t="s">
        <v>1</v>
      </c>
      <c r="N129" s="204" t="s">
        <v>38</v>
      </c>
      <c r="O129" s="69"/>
      <c r="P129" s="191">
        <f t="shared" ref="P129:P143" si="1">O129*H129</f>
        <v>0</v>
      </c>
      <c r="Q129" s="191">
        <v>0</v>
      </c>
      <c r="R129" s="191">
        <f t="shared" ref="R129:R143" si="2">Q129*H129</f>
        <v>0</v>
      </c>
      <c r="S129" s="191">
        <v>0</v>
      </c>
      <c r="T129" s="192">
        <f t="shared" ref="T129:T143" si="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82</v>
      </c>
      <c r="AT129" s="193" t="s">
        <v>164</v>
      </c>
      <c r="AU129" s="193" t="s">
        <v>80</v>
      </c>
      <c r="AY129" s="15" t="s">
        <v>153</v>
      </c>
      <c r="BE129" s="194">
        <f t="shared" ref="BE129:BE143" si="4">IF(N129="základní",J129,0)</f>
        <v>0</v>
      </c>
      <c r="BF129" s="194">
        <f t="shared" ref="BF129:BF143" si="5">IF(N129="snížená",J129,0)</f>
        <v>0</v>
      </c>
      <c r="BG129" s="194">
        <f t="shared" ref="BG129:BG143" si="6">IF(N129="zákl. přenesená",J129,0)</f>
        <v>0</v>
      </c>
      <c r="BH129" s="194">
        <f t="shared" ref="BH129:BH143" si="7">IF(N129="sníž. přenesená",J129,0)</f>
        <v>0</v>
      </c>
      <c r="BI129" s="194">
        <f t="shared" ref="BI129:BI143" si="8">IF(N129="nulová",J129,0)</f>
        <v>0</v>
      </c>
      <c r="BJ129" s="15" t="s">
        <v>80</v>
      </c>
      <c r="BK129" s="194">
        <f t="shared" ref="BK129:BK143" si="9">ROUND(I129*H129,2)</f>
        <v>0</v>
      </c>
      <c r="BL129" s="15" t="s">
        <v>80</v>
      </c>
      <c r="BM129" s="193" t="s">
        <v>350</v>
      </c>
    </row>
    <row r="130" spans="1:65" s="2" customFormat="1" ht="24.2" customHeight="1">
      <c r="A130" s="32"/>
      <c r="B130" s="33"/>
      <c r="C130" s="182" t="s">
        <v>179</v>
      </c>
      <c r="D130" s="182" t="s">
        <v>154</v>
      </c>
      <c r="E130" s="183" t="s">
        <v>351</v>
      </c>
      <c r="F130" s="184" t="s">
        <v>352</v>
      </c>
      <c r="G130" s="185" t="s">
        <v>157</v>
      </c>
      <c r="H130" s="186">
        <v>1</v>
      </c>
      <c r="I130" s="187"/>
      <c r="J130" s="188">
        <f t="shared" si="0"/>
        <v>0</v>
      </c>
      <c r="K130" s="184" t="s">
        <v>158</v>
      </c>
      <c r="L130" s="37"/>
      <c r="M130" s="189" t="s">
        <v>1</v>
      </c>
      <c r="N130" s="190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80</v>
      </c>
      <c r="AT130" s="193" t="s">
        <v>154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353</v>
      </c>
    </row>
    <row r="131" spans="1:65" s="2" customFormat="1" ht="16.5" customHeight="1">
      <c r="A131" s="32"/>
      <c r="B131" s="33"/>
      <c r="C131" s="195" t="s">
        <v>183</v>
      </c>
      <c r="D131" s="195" t="s">
        <v>164</v>
      </c>
      <c r="E131" s="196" t="s">
        <v>354</v>
      </c>
      <c r="F131" s="197" t="s">
        <v>355</v>
      </c>
      <c r="G131" s="198" t="s">
        <v>157</v>
      </c>
      <c r="H131" s="199">
        <v>4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356</v>
      </c>
    </row>
    <row r="132" spans="1:65" s="2" customFormat="1" ht="49.15" customHeight="1">
      <c r="A132" s="32"/>
      <c r="B132" s="33"/>
      <c r="C132" s="195" t="s">
        <v>187</v>
      </c>
      <c r="D132" s="195" t="s">
        <v>164</v>
      </c>
      <c r="E132" s="196" t="s">
        <v>357</v>
      </c>
      <c r="F132" s="197" t="s">
        <v>358</v>
      </c>
      <c r="G132" s="198" t="s">
        <v>157</v>
      </c>
      <c r="H132" s="199">
        <v>2</v>
      </c>
      <c r="I132" s="200"/>
      <c r="J132" s="201">
        <f t="shared" si="0"/>
        <v>0</v>
      </c>
      <c r="K132" s="197" t="s">
        <v>158</v>
      </c>
      <c r="L132" s="202"/>
      <c r="M132" s="203" t="s">
        <v>1</v>
      </c>
      <c r="N132" s="204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82</v>
      </c>
      <c r="AT132" s="193" t="s">
        <v>164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359</v>
      </c>
    </row>
    <row r="133" spans="1:65" s="2" customFormat="1" ht="24.2" customHeight="1">
      <c r="A133" s="32"/>
      <c r="B133" s="33"/>
      <c r="C133" s="182" t="s">
        <v>192</v>
      </c>
      <c r="D133" s="182" t="s">
        <v>154</v>
      </c>
      <c r="E133" s="183" t="s">
        <v>360</v>
      </c>
      <c r="F133" s="184" t="s">
        <v>361</v>
      </c>
      <c r="G133" s="185" t="s">
        <v>157</v>
      </c>
      <c r="H133" s="186">
        <v>2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362</v>
      </c>
    </row>
    <row r="134" spans="1:65" s="2" customFormat="1" ht="24.2" customHeight="1">
      <c r="A134" s="32"/>
      <c r="B134" s="33"/>
      <c r="C134" s="182" t="s">
        <v>196</v>
      </c>
      <c r="D134" s="182" t="s">
        <v>154</v>
      </c>
      <c r="E134" s="183" t="s">
        <v>363</v>
      </c>
      <c r="F134" s="184" t="s">
        <v>364</v>
      </c>
      <c r="G134" s="185" t="s">
        <v>157</v>
      </c>
      <c r="H134" s="186">
        <v>28</v>
      </c>
      <c r="I134" s="187"/>
      <c r="J134" s="188">
        <f t="shared" si="0"/>
        <v>0</v>
      </c>
      <c r="K134" s="184" t="s">
        <v>158</v>
      </c>
      <c r="L134" s="37"/>
      <c r="M134" s="189" t="s">
        <v>1</v>
      </c>
      <c r="N134" s="190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80</v>
      </c>
      <c r="AT134" s="193" t="s">
        <v>154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365</v>
      </c>
    </row>
    <row r="135" spans="1:65" s="2" customFormat="1" ht="16.5" customHeight="1">
      <c r="A135" s="32"/>
      <c r="B135" s="33"/>
      <c r="C135" s="182" t="s">
        <v>200</v>
      </c>
      <c r="D135" s="182" t="s">
        <v>154</v>
      </c>
      <c r="E135" s="183" t="s">
        <v>366</v>
      </c>
      <c r="F135" s="184" t="s">
        <v>367</v>
      </c>
      <c r="G135" s="185" t="s">
        <v>157</v>
      </c>
      <c r="H135" s="186">
        <v>28</v>
      </c>
      <c r="I135" s="187"/>
      <c r="J135" s="188">
        <f t="shared" si="0"/>
        <v>0</v>
      </c>
      <c r="K135" s="184" t="s">
        <v>158</v>
      </c>
      <c r="L135" s="37"/>
      <c r="M135" s="189" t="s">
        <v>1</v>
      </c>
      <c r="N135" s="190" t="s">
        <v>38</v>
      </c>
      <c r="O135" s="69"/>
      <c r="P135" s="191">
        <f t="shared" si="1"/>
        <v>0</v>
      </c>
      <c r="Q135" s="191">
        <v>0</v>
      </c>
      <c r="R135" s="191">
        <f t="shared" si="2"/>
        <v>0</v>
      </c>
      <c r="S135" s="191">
        <v>0</v>
      </c>
      <c r="T135" s="192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3" t="s">
        <v>80</v>
      </c>
      <c r="AT135" s="193" t="s">
        <v>154</v>
      </c>
      <c r="AU135" s="193" t="s">
        <v>80</v>
      </c>
      <c r="AY135" s="15" t="s">
        <v>153</v>
      </c>
      <c r="BE135" s="194">
        <f t="shared" si="4"/>
        <v>0</v>
      </c>
      <c r="BF135" s="194">
        <f t="shared" si="5"/>
        <v>0</v>
      </c>
      <c r="BG135" s="194">
        <f t="shared" si="6"/>
        <v>0</v>
      </c>
      <c r="BH135" s="194">
        <f t="shared" si="7"/>
        <v>0</v>
      </c>
      <c r="BI135" s="194">
        <f t="shared" si="8"/>
        <v>0</v>
      </c>
      <c r="BJ135" s="15" t="s">
        <v>80</v>
      </c>
      <c r="BK135" s="194">
        <f t="shared" si="9"/>
        <v>0</v>
      </c>
      <c r="BL135" s="15" t="s">
        <v>80</v>
      </c>
      <c r="BM135" s="193" t="s">
        <v>368</v>
      </c>
    </row>
    <row r="136" spans="1:65" s="2" customFormat="1" ht="21.75" customHeight="1">
      <c r="A136" s="32"/>
      <c r="B136" s="33"/>
      <c r="C136" s="195" t="s">
        <v>206</v>
      </c>
      <c r="D136" s="195" t="s">
        <v>164</v>
      </c>
      <c r="E136" s="196" t="s">
        <v>369</v>
      </c>
      <c r="F136" s="197" t="s">
        <v>370</v>
      </c>
      <c r="G136" s="198" t="s">
        <v>157</v>
      </c>
      <c r="H136" s="199">
        <v>1</v>
      </c>
      <c r="I136" s="200"/>
      <c r="J136" s="201">
        <f t="shared" si="0"/>
        <v>0</v>
      </c>
      <c r="K136" s="197" t="s">
        <v>158</v>
      </c>
      <c r="L136" s="202"/>
      <c r="M136" s="203" t="s">
        <v>1</v>
      </c>
      <c r="N136" s="204" t="s">
        <v>38</v>
      </c>
      <c r="O136" s="69"/>
      <c r="P136" s="191">
        <f t="shared" si="1"/>
        <v>0</v>
      </c>
      <c r="Q136" s="191">
        <v>0</v>
      </c>
      <c r="R136" s="191">
        <f t="shared" si="2"/>
        <v>0</v>
      </c>
      <c r="S136" s="191">
        <v>0</v>
      </c>
      <c r="T136" s="192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82</v>
      </c>
      <c r="AT136" s="193" t="s">
        <v>164</v>
      </c>
      <c r="AU136" s="193" t="s">
        <v>80</v>
      </c>
      <c r="AY136" s="15" t="s">
        <v>153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15" t="s">
        <v>80</v>
      </c>
      <c r="BK136" s="194">
        <f t="shared" si="9"/>
        <v>0</v>
      </c>
      <c r="BL136" s="15" t="s">
        <v>80</v>
      </c>
      <c r="BM136" s="193" t="s">
        <v>371</v>
      </c>
    </row>
    <row r="137" spans="1:65" s="2" customFormat="1" ht="44.25" customHeight="1">
      <c r="A137" s="32"/>
      <c r="B137" s="33"/>
      <c r="C137" s="195" t="s">
        <v>210</v>
      </c>
      <c r="D137" s="195" t="s">
        <v>164</v>
      </c>
      <c r="E137" s="196" t="s">
        <v>372</v>
      </c>
      <c r="F137" s="197" t="s">
        <v>373</v>
      </c>
      <c r="G137" s="198" t="s">
        <v>157</v>
      </c>
      <c r="H137" s="199">
        <v>1</v>
      </c>
      <c r="I137" s="200"/>
      <c r="J137" s="201">
        <f t="shared" si="0"/>
        <v>0</v>
      </c>
      <c r="K137" s="197" t="s">
        <v>158</v>
      </c>
      <c r="L137" s="202"/>
      <c r="M137" s="203" t="s">
        <v>1</v>
      </c>
      <c r="N137" s="204" t="s">
        <v>38</v>
      </c>
      <c r="O137" s="69"/>
      <c r="P137" s="191">
        <f t="shared" si="1"/>
        <v>0</v>
      </c>
      <c r="Q137" s="191">
        <v>0</v>
      </c>
      <c r="R137" s="191">
        <f t="shared" si="2"/>
        <v>0</v>
      </c>
      <c r="S137" s="191">
        <v>0</v>
      </c>
      <c r="T137" s="192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82</v>
      </c>
      <c r="AT137" s="193" t="s">
        <v>164</v>
      </c>
      <c r="AU137" s="193" t="s">
        <v>80</v>
      </c>
      <c r="AY137" s="15" t="s">
        <v>153</v>
      </c>
      <c r="BE137" s="194">
        <f t="shared" si="4"/>
        <v>0</v>
      </c>
      <c r="BF137" s="194">
        <f t="shared" si="5"/>
        <v>0</v>
      </c>
      <c r="BG137" s="194">
        <f t="shared" si="6"/>
        <v>0</v>
      </c>
      <c r="BH137" s="194">
        <f t="shared" si="7"/>
        <v>0</v>
      </c>
      <c r="BI137" s="194">
        <f t="shared" si="8"/>
        <v>0</v>
      </c>
      <c r="BJ137" s="15" t="s">
        <v>80</v>
      </c>
      <c r="BK137" s="194">
        <f t="shared" si="9"/>
        <v>0</v>
      </c>
      <c r="BL137" s="15" t="s">
        <v>80</v>
      </c>
      <c r="BM137" s="193" t="s">
        <v>374</v>
      </c>
    </row>
    <row r="138" spans="1:65" s="2" customFormat="1" ht="21.75" customHeight="1">
      <c r="A138" s="32"/>
      <c r="B138" s="33"/>
      <c r="C138" s="182" t="s">
        <v>8</v>
      </c>
      <c r="D138" s="182" t="s">
        <v>154</v>
      </c>
      <c r="E138" s="183" t="s">
        <v>375</v>
      </c>
      <c r="F138" s="184" t="s">
        <v>376</v>
      </c>
      <c r="G138" s="185" t="s">
        <v>157</v>
      </c>
      <c r="H138" s="186">
        <v>1</v>
      </c>
      <c r="I138" s="187"/>
      <c r="J138" s="188">
        <f t="shared" si="0"/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 t="shared" si="1"/>
        <v>0</v>
      </c>
      <c r="Q138" s="191">
        <v>0</v>
      </c>
      <c r="R138" s="191">
        <f t="shared" si="2"/>
        <v>0</v>
      </c>
      <c r="S138" s="191">
        <v>0</v>
      </c>
      <c r="T138" s="192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80</v>
      </c>
      <c r="AY138" s="15" t="s">
        <v>153</v>
      </c>
      <c r="BE138" s="194">
        <f t="shared" si="4"/>
        <v>0</v>
      </c>
      <c r="BF138" s="194">
        <f t="shared" si="5"/>
        <v>0</v>
      </c>
      <c r="BG138" s="194">
        <f t="shared" si="6"/>
        <v>0</v>
      </c>
      <c r="BH138" s="194">
        <f t="shared" si="7"/>
        <v>0</v>
      </c>
      <c r="BI138" s="194">
        <f t="shared" si="8"/>
        <v>0</v>
      </c>
      <c r="BJ138" s="15" t="s">
        <v>80</v>
      </c>
      <c r="BK138" s="194">
        <f t="shared" si="9"/>
        <v>0</v>
      </c>
      <c r="BL138" s="15" t="s">
        <v>80</v>
      </c>
      <c r="BM138" s="193" t="s">
        <v>377</v>
      </c>
    </row>
    <row r="139" spans="1:65" s="2" customFormat="1" ht="44.25" customHeight="1">
      <c r="A139" s="32"/>
      <c r="B139" s="33"/>
      <c r="C139" s="195" t="s">
        <v>219</v>
      </c>
      <c r="D139" s="195" t="s">
        <v>164</v>
      </c>
      <c r="E139" s="196" t="s">
        <v>450</v>
      </c>
      <c r="F139" s="197" t="s">
        <v>451</v>
      </c>
      <c r="G139" s="198" t="s">
        <v>157</v>
      </c>
      <c r="H139" s="199">
        <v>20</v>
      </c>
      <c r="I139" s="200"/>
      <c r="J139" s="201">
        <f t="shared" si="0"/>
        <v>0</v>
      </c>
      <c r="K139" s="197" t="s">
        <v>158</v>
      </c>
      <c r="L139" s="202"/>
      <c r="M139" s="203" t="s">
        <v>1</v>
      </c>
      <c r="N139" s="204" t="s">
        <v>38</v>
      </c>
      <c r="O139" s="69"/>
      <c r="P139" s="191">
        <f t="shared" si="1"/>
        <v>0</v>
      </c>
      <c r="Q139" s="191">
        <v>0</v>
      </c>
      <c r="R139" s="191">
        <f t="shared" si="2"/>
        <v>0</v>
      </c>
      <c r="S139" s="191">
        <v>0</v>
      </c>
      <c r="T139" s="192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82</v>
      </c>
      <c r="AT139" s="193" t="s">
        <v>164</v>
      </c>
      <c r="AU139" s="193" t="s">
        <v>80</v>
      </c>
      <c r="AY139" s="15" t="s">
        <v>153</v>
      </c>
      <c r="BE139" s="194">
        <f t="shared" si="4"/>
        <v>0</v>
      </c>
      <c r="BF139" s="194">
        <f t="shared" si="5"/>
        <v>0</v>
      </c>
      <c r="BG139" s="194">
        <f t="shared" si="6"/>
        <v>0</v>
      </c>
      <c r="BH139" s="194">
        <f t="shared" si="7"/>
        <v>0</v>
      </c>
      <c r="BI139" s="194">
        <f t="shared" si="8"/>
        <v>0</v>
      </c>
      <c r="BJ139" s="15" t="s">
        <v>80</v>
      </c>
      <c r="BK139" s="194">
        <f t="shared" si="9"/>
        <v>0</v>
      </c>
      <c r="BL139" s="15" t="s">
        <v>80</v>
      </c>
      <c r="BM139" s="193" t="s">
        <v>452</v>
      </c>
    </row>
    <row r="140" spans="1:65" s="2" customFormat="1" ht="21.75" customHeight="1">
      <c r="A140" s="32"/>
      <c r="B140" s="33"/>
      <c r="C140" s="182" t="s">
        <v>224</v>
      </c>
      <c r="D140" s="182" t="s">
        <v>154</v>
      </c>
      <c r="E140" s="183" t="s">
        <v>453</v>
      </c>
      <c r="F140" s="184" t="s">
        <v>454</v>
      </c>
      <c r="G140" s="185" t="s">
        <v>157</v>
      </c>
      <c r="H140" s="186">
        <v>4</v>
      </c>
      <c r="I140" s="187"/>
      <c r="J140" s="188">
        <f t="shared" si="0"/>
        <v>0</v>
      </c>
      <c r="K140" s="184" t="s">
        <v>158</v>
      </c>
      <c r="L140" s="37"/>
      <c r="M140" s="189" t="s">
        <v>1</v>
      </c>
      <c r="N140" s="190" t="s">
        <v>38</v>
      </c>
      <c r="O140" s="69"/>
      <c r="P140" s="191">
        <f t="shared" si="1"/>
        <v>0</v>
      </c>
      <c r="Q140" s="191">
        <v>0</v>
      </c>
      <c r="R140" s="191">
        <f t="shared" si="2"/>
        <v>0</v>
      </c>
      <c r="S140" s="191">
        <v>0</v>
      </c>
      <c r="T140" s="192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80</v>
      </c>
      <c r="AT140" s="193" t="s">
        <v>154</v>
      </c>
      <c r="AU140" s="193" t="s">
        <v>80</v>
      </c>
      <c r="AY140" s="15" t="s">
        <v>153</v>
      </c>
      <c r="BE140" s="194">
        <f t="shared" si="4"/>
        <v>0</v>
      </c>
      <c r="BF140" s="194">
        <f t="shared" si="5"/>
        <v>0</v>
      </c>
      <c r="BG140" s="194">
        <f t="shared" si="6"/>
        <v>0</v>
      </c>
      <c r="BH140" s="194">
        <f t="shared" si="7"/>
        <v>0</v>
      </c>
      <c r="BI140" s="194">
        <f t="shared" si="8"/>
        <v>0</v>
      </c>
      <c r="BJ140" s="15" t="s">
        <v>80</v>
      </c>
      <c r="BK140" s="194">
        <f t="shared" si="9"/>
        <v>0</v>
      </c>
      <c r="BL140" s="15" t="s">
        <v>80</v>
      </c>
      <c r="BM140" s="193" t="s">
        <v>455</v>
      </c>
    </row>
    <row r="141" spans="1:65" s="2" customFormat="1" ht="21.75" customHeight="1">
      <c r="A141" s="32"/>
      <c r="B141" s="33"/>
      <c r="C141" s="195" t="s">
        <v>228</v>
      </c>
      <c r="D141" s="195" t="s">
        <v>164</v>
      </c>
      <c r="E141" s="196" t="s">
        <v>456</v>
      </c>
      <c r="F141" s="197" t="s">
        <v>457</v>
      </c>
      <c r="G141" s="198" t="s">
        <v>157</v>
      </c>
      <c r="H141" s="199">
        <v>1</v>
      </c>
      <c r="I141" s="200"/>
      <c r="J141" s="201">
        <f t="shared" si="0"/>
        <v>0</v>
      </c>
      <c r="K141" s="197" t="s">
        <v>158</v>
      </c>
      <c r="L141" s="202"/>
      <c r="M141" s="203" t="s">
        <v>1</v>
      </c>
      <c r="N141" s="204" t="s">
        <v>38</v>
      </c>
      <c r="O141" s="69"/>
      <c r="P141" s="191">
        <f t="shared" si="1"/>
        <v>0</v>
      </c>
      <c r="Q141" s="191">
        <v>0</v>
      </c>
      <c r="R141" s="191">
        <f t="shared" si="2"/>
        <v>0</v>
      </c>
      <c r="S141" s="191">
        <v>0</v>
      </c>
      <c r="T141" s="192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3" t="s">
        <v>82</v>
      </c>
      <c r="AT141" s="193" t="s">
        <v>164</v>
      </c>
      <c r="AU141" s="193" t="s">
        <v>80</v>
      </c>
      <c r="AY141" s="15" t="s">
        <v>153</v>
      </c>
      <c r="BE141" s="194">
        <f t="shared" si="4"/>
        <v>0</v>
      </c>
      <c r="BF141" s="194">
        <f t="shared" si="5"/>
        <v>0</v>
      </c>
      <c r="BG141" s="194">
        <f t="shared" si="6"/>
        <v>0</v>
      </c>
      <c r="BH141" s="194">
        <f t="shared" si="7"/>
        <v>0</v>
      </c>
      <c r="BI141" s="194">
        <f t="shared" si="8"/>
        <v>0</v>
      </c>
      <c r="BJ141" s="15" t="s">
        <v>80</v>
      </c>
      <c r="BK141" s="194">
        <f t="shared" si="9"/>
        <v>0</v>
      </c>
      <c r="BL141" s="15" t="s">
        <v>80</v>
      </c>
      <c r="BM141" s="193" t="s">
        <v>467</v>
      </c>
    </row>
    <row r="142" spans="1:65" s="2" customFormat="1" ht="16.5" customHeight="1">
      <c r="A142" s="32"/>
      <c r="B142" s="33"/>
      <c r="C142" s="182" t="s">
        <v>232</v>
      </c>
      <c r="D142" s="182" t="s">
        <v>154</v>
      </c>
      <c r="E142" s="183" t="s">
        <v>378</v>
      </c>
      <c r="F142" s="184" t="s">
        <v>379</v>
      </c>
      <c r="G142" s="185" t="s">
        <v>157</v>
      </c>
      <c r="H142" s="186">
        <v>1</v>
      </c>
      <c r="I142" s="187"/>
      <c r="J142" s="188">
        <f t="shared" si="0"/>
        <v>0</v>
      </c>
      <c r="K142" s="184" t="s">
        <v>158</v>
      </c>
      <c r="L142" s="37"/>
      <c r="M142" s="189" t="s">
        <v>1</v>
      </c>
      <c r="N142" s="190" t="s">
        <v>38</v>
      </c>
      <c r="O142" s="69"/>
      <c r="P142" s="191">
        <f t="shared" si="1"/>
        <v>0</v>
      </c>
      <c r="Q142" s="191">
        <v>0</v>
      </c>
      <c r="R142" s="191">
        <f t="shared" si="2"/>
        <v>0</v>
      </c>
      <c r="S142" s="191">
        <v>0</v>
      </c>
      <c r="T142" s="192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80</v>
      </c>
      <c r="AT142" s="193" t="s">
        <v>154</v>
      </c>
      <c r="AU142" s="193" t="s">
        <v>80</v>
      </c>
      <c r="AY142" s="15" t="s">
        <v>153</v>
      </c>
      <c r="BE142" s="194">
        <f t="shared" si="4"/>
        <v>0</v>
      </c>
      <c r="BF142" s="194">
        <f t="shared" si="5"/>
        <v>0</v>
      </c>
      <c r="BG142" s="194">
        <f t="shared" si="6"/>
        <v>0</v>
      </c>
      <c r="BH142" s="194">
        <f t="shared" si="7"/>
        <v>0</v>
      </c>
      <c r="BI142" s="194">
        <f t="shared" si="8"/>
        <v>0</v>
      </c>
      <c r="BJ142" s="15" t="s">
        <v>80</v>
      </c>
      <c r="BK142" s="194">
        <f t="shared" si="9"/>
        <v>0</v>
      </c>
      <c r="BL142" s="15" t="s">
        <v>80</v>
      </c>
      <c r="BM142" s="193" t="s">
        <v>380</v>
      </c>
    </row>
    <row r="143" spans="1:65" s="2" customFormat="1" ht="16.5" customHeight="1">
      <c r="A143" s="32"/>
      <c r="B143" s="33"/>
      <c r="C143" s="182" t="s">
        <v>236</v>
      </c>
      <c r="D143" s="182" t="s">
        <v>154</v>
      </c>
      <c r="E143" s="183" t="s">
        <v>381</v>
      </c>
      <c r="F143" s="184" t="s">
        <v>382</v>
      </c>
      <c r="G143" s="185" t="s">
        <v>383</v>
      </c>
      <c r="H143" s="186">
        <v>50</v>
      </c>
      <c r="I143" s="187"/>
      <c r="J143" s="188">
        <f t="shared" si="0"/>
        <v>0</v>
      </c>
      <c r="K143" s="184" t="s">
        <v>158</v>
      </c>
      <c r="L143" s="37"/>
      <c r="M143" s="189" t="s">
        <v>1</v>
      </c>
      <c r="N143" s="190" t="s">
        <v>38</v>
      </c>
      <c r="O143" s="69"/>
      <c r="P143" s="191">
        <f t="shared" si="1"/>
        <v>0</v>
      </c>
      <c r="Q143" s="191">
        <v>0</v>
      </c>
      <c r="R143" s="191">
        <f t="shared" si="2"/>
        <v>0</v>
      </c>
      <c r="S143" s="191">
        <v>0</v>
      </c>
      <c r="T143" s="192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80</v>
      </c>
      <c r="AT143" s="193" t="s">
        <v>154</v>
      </c>
      <c r="AU143" s="193" t="s">
        <v>80</v>
      </c>
      <c r="AY143" s="15" t="s">
        <v>153</v>
      </c>
      <c r="BE143" s="194">
        <f t="shared" si="4"/>
        <v>0</v>
      </c>
      <c r="BF143" s="194">
        <f t="shared" si="5"/>
        <v>0</v>
      </c>
      <c r="BG143" s="194">
        <f t="shared" si="6"/>
        <v>0</v>
      </c>
      <c r="BH143" s="194">
        <f t="shared" si="7"/>
        <v>0</v>
      </c>
      <c r="BI143" s="194">
        <f t="shared" si="8"/>
        <v>0</v>
      </c>
      <c r="BJ143" s="15" t="s">
        <v>80</v>
      </c>
      <c r="BK143" s="194">
        <f t="shared" si="9"/>
        <v>0</v>
      </c>
      <c r="BL143" s="15" t="s">
        <v>80</v>
      </c>
      <c r="BM143" s="193" t="s">
        <v>384</v>
      </c>
    </row>
    <row r="144" spans="1:65" s="2" customFormat="1" ht="19.5">
      <c r="A144" s="32"/>
      <c r="B144" s="33"/>
      <c r="C144" s="34"/>
      <c r="D144" s="207" t="s">
        <v>346</v>
      </c>
      <c r="E144" s="34"/>
      <c r="F144" s="233" t="s">
        <v>385</v>
      </c>
      <c r="G144" s="34"/>
      <c r="H144" s="34"/>
      <c r="I144" s="234"/>
      <c r="J144" s="34"/>
      <c r="K144" s="34"/>
      <c r="L144" s="37"/>
      <c r="M144" s="235"/>
      <c r="N144" s="236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346</v>
      </c>
      <c r="AU144" s="15" t="s">
        <v>80</v>
      </c>
    </row>
    <row r="145" spans="1:65" s="2" customFormat="1" ht="16.5" customHeight="1">
      <c r="A145" s="32"/>
      <c r="B145" s="33"/>
      <c r="C145" s="182" t="s">
        <v>7</v>
      </c>
      <c r="D145" s="182" t="s">
        <v>154</v>
      </c>
      <c r="E145" s="183" t="s">
        <v>381</v>
      </c>
      <c r="F145" s="184" t="s">
        <v>382</v>
      </c>
      <c r="G145" s="185" t="s">
        <v>383</v>
      </c>
      <c r="H145" s="186">
        <v>15</v>
      </c>
      <c r="I145" s="187"/>
      <c r="J145" s="188">
        <f>ROUND(I145*H145,2)</f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386</v>
      </c>
    </row>
    <row r="146" spans="1:65" s="2" customFormat="1" ht="19.5">
      <c r="A146" s="32"/>
      <c r="B146" s="33"/>
      <c r="C146" s="34"/>
      <c r="D146" s="207" t="s">
        <v>346</v>
      </c>
      <c r="E146" s="34"/>
      <c r="F146" s="233" t="s">
        <v>387</v>
      </c>
      <c r="G146" s="34"/>
      <c r="H146" s="34"/>
      <c r="I146" s="234"/>
      <c r="J146" s="34"/>
      <c r="K146" s="34"/>
      <c r="L146" s="37"/>
      <c r="M146" s="235"/>
      <c r="N146" s="236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346</v>
      </c>
      <c r="AU146" s="15" t="s">
        <v>80</v>
      </c>
    </row>
    <row r="147" spans="1:65" s="2" customFormat="1" ht="16.5" customHeight="1">
      <c r="A147" s="32"/>
      <c r="B147" s="33"/>
      <c r="C147" s="182" t="s">
        <v>243</v>
      </c>
      <c r="D147" s="182" t="s">
        <v>154</v>
      </c>
      <c r="E147" s="183" t="s">
        <v>388</v>
      </c>
      <c r="F147" s="184" t="s">
        <v>389</v>
      </c>
      <c r="G147" s="185" t="s">
        <v>383</v>
      </c>
      <c r="H147" s="186">
        <v>20</v>
      </c>
      <c r="I147" s="187"/>
      <c r="J147" s="188">
        <f t="shared" ref="J147:J158" si="10">ROUND(I147*H147,2)</f>
        <v>0</v>
      </c>
      <c r="K147" s="184" t="s">
        <v>158</v>
      </c>
      <c r="L147" s="37"/>
      <c r="M147" s="189" t="s">
        <v>1</v>
      </c>
      <c r="N147" s="190" t="s">
        <v>38</v>
      </c>
      <c r="O147" s="69"/>
      <c r="P147" s="191">
        <f t="shared" ref="P147:P158" si="11">O147*H147</f>
        <v>0</v>
      </c>
      <c r="Q147" s="191">
        <v>0</v>
      </c>
      <c r="R147" s="191">
        <f t="shared" ref="R147:R158" si="12">Q147*H147</f>
        <v>0</v>
      </c>
      <c r="S147" s="191">
        <v>0</v>
      </c>
      <c r="T147" s="192">
        <f t="shared" ref="T147:T158" si="13"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3" t="s">
        <v>80</v>
      </c>
      <c r="AT147" s="193" t="s">
        <v>154</v>
      </c>
      <c r="AU147" s="193" t="s">
        <v>80</v>
      </c>
      <c r="AY147" s="15" t="s">
        <v>153</v>
      </c>
      <c r="BE147" s="194">
        <f t="shared" ref="BE147:BE158" si="14">IF(N147="základní",J147,0)</f>
        <v>0</v>
      </c>
      <c r="BF147" s="194">
        <f t="shared" ref="BF147:BF158" si="15">IF(N147="snížená",J147,0)</f>
        <v>0</v>
      </c>
      <c r="BG147" s="194">
        <f t="shared" ref="BG147:BG158" si="16">IF(N147="zákl. přenesená",J147,0)</f>
        <v>0</v>
      </c>
      <c r="BH147" s="194">
        <f t="shared" ref="BH147:BH158" si="17">IF(N147="sníž. přenesená",J147,0)</f>
        <v>0</v>
      </c>
      <c r="BI147" s="194">
        <f t="shared" ref="BI147:BI158" si="18">IF(N147="nulová",J147,0)</f>
        <v>0</v>
      </c>
      <c r="BJ147" s="15" t="s">
        <v>80</v>
      </c>
      <c r="BK147" s="194">
        <f t="shared" ref="BK147:BK158" si="19">ROUND(I147*H147,2)</f>
        <v>0</v>
      </c>
      <c r="BL147" s="15" t="s">
        <v>80</v>
      </c>
      <c r="BM147" s="193" t="s">
        <v>390</v>
      </c>
    </row>
    <row r="148" spans="1:65" s="2" customFormat="1" ht="16.5" customHeight="1">
      <c r="A148" s="32"/>
      <c r="B148" s="33"/>
      <c r="C148" s="182" t="s">
        <v>247</v>
      </c>
      <c r="D148" s="182" t="s">
        <v>154</v>
      </c>
      <c r="E148" s="183" t="s">
        <v>391</v>
      </c>
      <c r="F148" s="184" t="s">
        <v>392</v>
      </c>
      <c r="G148" s="185" t="s">
        <v>157</v>
      </c>
      <c r="H148" s="186">
        <v>4</v>
      </c>
      <c r="I148" s="187"/>
      <c r="J148" s="188">
        <f t="shared" si="10"/>
        <v>0</v>
      </c>
      <c r="K148" s="184" t="s">
        <v>158</v>
      </c>
      <c r="L148" s="37"/>
      <c r="M148" s="189" t="s">
        <v>1</v>
      </c>
      <c r="N148" s="190" t="s">
        <v>38</v>
      </c>
      <c r="O148" s="69"/>
      <c r="P148" s="191">
        <f t="shared" si="11"/>
        <v>0</v>
      </c>
      <c r="Q148" s="191">
        <v>0</v>
      </c>
      <c r="R148" s="191">
        <f t="shared" si="12"/>
        <v>0</v>
      </c>
      <c r="S148" s="191">
        <v>0</v>
      </c>
      <c r="T148" s="192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80</v>
      </c>
      <c r="AT148" s="193" t="s">
        <v>154</v>
      </c>
      <c r="AU148" s="193" t="s">
        <v>80</v>
      </c>
      <c r="AY148" s="15" t="s">
        <v>153</v>
      </c>
      <c r="BE148" s="194">
        <f t="shared" si="14"/>
        <v>0</v>
      </c>
      <c r="BF148" s="194">
        <f t="shared" si="15"/>
        <v>0</v>
      </c>
      <c r="BG148" s="194">
        <f t="shared" si="16"/>
        <v>0</v>
      </c>
      <c r="BH148" s="194">
        <f t="shared" si="17"/>
        <v>0</v>
      </c>
      <c r="BI148" s="194">
        <f t="shared" si="18"/>
        <v>0</v>
      </c>
      <c r="BJ148" s="15" t="s">
        <v>80</v>
      </c>
      <c r="BK148" s="194">
        <f t="shared" si="19"/>
        <v>0</v>
      </c>
      <c r="BL148" s="15" t="s">
        <v>80</v>
      </c>
      <c r="BM148" s="193" t="s">
        <v>393</v>
      </c>
    </row>
    <row r="149" spans="1:65" s="2" customFormat="1" ht="16.5" customHeight="1">
      <c r="A149" s="32"/>
      <c r="B149" s="33"/>
      <c r="C149" s="182" t="s">
        <v>251</v>
      </c>
      <c r="D149" s="182" t="s">
        <v>154</v>
      </c>
      <c r="E149" s="183" t="s">
        <v>394</v>
      </c>
      <c r="F149" s="184" t="s">
        <v>395</v>
      </c>
      <c r="G149" s="185" t="s">
        <v>157</v>
      </c>
      <c r="H149" s="186">
        <v>1</v>
      </c>
      <c r="I149" s="187"/>
      <c r="J149" s="188">
        <f t="shared" si="10"/>
        <v>0</v>
      </c>
      <c r="K149" s="184" t="s">
        <v>158</v>
      </c>
      <c r="L149" s="37"/>
      <c r="M149" s="189" t="s">
        <v>1</v>
      </c>
      <c r="N149" s="190" t="s">
        <v>38</v>
      </c>
      <c r="O149" s="69"/>
      <c r="P149" s="191">
        <f t="shared" si="11"/>
        <v>0</v>
      </c>
      <c r="Q149" s="191">
        <v>0</v>
      </c>
      <c r="R149" s="191">
        <f t="shared" si="12"/>
        <v>0</v>
      </c>
      <c r="S149" s="191">
        <v>0</v>
      </c>
      <c r="T149" s="192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3" t="s">
        <v>80</v>
      </c>
      <c r="AT149" s="193" t="s">
        <v>154</v>
      </c>
      <c r="AU149" s="193" t="s">
        <v>80</v>
      </c>
      <c r="AY149" s="15" t="s">
        <v>153</v>
      </c>
      <c r="BE149" s="194">
        <f t="shared" si="14"/>
        <v>0</v>
      </c>
      <c r="BF149" s="194">
        <f t="shared" si="15"/>
        <v>0</v>
      </c>
      <c r="BG149" s="194">
        <f t="shared" si="16"/>
        <v>0</v>
      </c>
      <c r="BH149" s="194">
        <f t="shared" si="17"/>
        <v>0</v>
      </c>
      <c r="BI149" s="194">
        <f t="shared" si="18"/>
        <v>0</v>
      </c>
      <c r="BJ149" s="15" t="s">
        <v>80</v>
      </c>
      <c r="BK149" s="194">
        <f t="shared" si="19"/>
        <v>0</v>
      </c>
      <c r="BL149" s="15" t="s">
        <v>80</v>
      </c>
      <c r="BM149" s="193" t="s">
        <v>396</v>
      </c>
    </row>
    <row r="150" spans="1:65" s="2" customFormat="1" ht="37.9" customHeight="1">
      <c r="A150" s="32"/>
      <c r="B150" s="33"/>
      <c r="C150" s="182" t="s">
        <v>255</v>
      </c>
      <c r="D150" s="182" t="s">
        <v>154</v>
      </c>
      <c r="E150" s="183" t="s">
        <v>397</v>
      </c>
      <c r="F150" s="184" t="s">
        <v>398</v>
      </c>
      <c r="G150" s="185" t="s">
        <v>157</v>
      </c>
      <c r="H150" s="186">
        <v>1</v>
      </c>
      <c r="I150" s="187"/>
      <c r="J150" s="188">
        <f t="shared" si="10"/>
        <v>0</v>
      </c>
      <c r="K150" s="184" t="s">
        <v>158</v>
      </c>
      <c r="L150" s="37"/>
      <c r="M150" s="189" t="s">
        <v>1</v>
      </c>
      <c r="N150" s="190" t="s">
        <v>38</v>
      </c>
      <c r="O150" s="69"/>
      <c r="P150" s="191">
        <f t="shared" si="11"/>
        <v>0</v>
      </c>
      <c r="Q150" s="191">
        <v>0</v>
      </c>
      <c r="R150" s="191">
        <f t="shared" si="12"/>
        <v>0</v>
      </c>
      <c r="S150" s="191">
        <v>0</v>
      </c>
      <c r="T150" s="192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3" t="s">
        <v>80</v>
      </c>
      <c r="AT150" s="193" t="s">
        <v>154</v>
      </c>
      <c r="AU150" s="193" t="s">
        <v>80</v>
      </c>
      <c r="AY150" s="15" t="s">
        <v>153</v>
      </c>
      <c r="BE150" s="194">
        <f t="shared" si="14"/>
        <v>0</v>
      </c>
      <c r="BF150" s="194">
        <f t="shared" si="15"/>
        <v>0</v>
      </c>
      <c r="BG150" s="194">
        <f t="shared" si="16"/>
        <v>0</v>
      </c>
      <c r="BH150" s="194">
        <f t="shared" si="17"/>
        <v>0</v>
      </c>
      <c r="BI150" s="194">
        <f t="shared" si="18"/>
        <v>0</v>
      </c>
      <c r="BJ150" s="15" t="s">
        <v>80</v>
      </c>
      <c r="BK150" s="194">
        <f t="shared" si="19"/>
        <v>0</v>
      </c>
      <c r="BL150" s="15" t="s">
        <v>80</v>
      </c>
      <c r="BM150" s="193" t="s">
        <v>399</v>
      </c>
    </row>
    <row r="151" spans="1:65" s="2" customFormat="1" ht="37.9" customHeight="1">
      <c r="A151" s="32"/>
      <c r="B151" s="33"/>
      <c r="C151" s="182" t="s">
        <v>259</v>
      </c>
      <c r="D151" s="182" t="s">
        <v>154</v>
      </c>
      <c r="E151" s="183" t="s">
        <v>400</v>
      </c>
      <c r="F151" s="184" t="s">
        <v>401</v>
      </c>
      <c r="G151" s="185" t="s">
        <v>157</v>
      </c>
      <c r="H151" s="186">
        <v>1</v>
      </c>
      <c r="I151" s="187"/>
      <c r="J151" s="188">
        <f t="shared" si="10"/>
        <v>0</v>
      </c>
      <c r="K151" s="184" t="s">
        <v>158</v>
      </c>
      <c r="L151" s="37"/>
      <c r="M151" s="189" t="s">
        <v>1</v>
      </c>
      <c r="N151" s="190" t="s">
        <v>38</v>
      </c>
      <c r="O151" s="69"/>
      <c r="P151" s="191">
        <f t="shared" si="11"/>
        <v>0</v>
      </c>
      <c r="Q151" s="191">
        <v>0</v>
      </c>
      <c r="R151" s="191">
        <f t="shared" si="12"/>
        <v>0</v>
      </c>
      <c r="S151" s="191">
        <v>0</v>
      </c>
      <c r="T151" s="192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80</v>
      </c>
      <c r="AY151" s="15" t="s">
        <v>153</v>
      </c>
      <c r="BE151" s="194">
        <f t="shared" si="14"/>
        <v>0</v>
      </c>
      <c r="BF151" s="194">
        <f t="shared" si="15"/>
        <v>0</v>
      </c>
      <c r="BG151" s="194">
        <f t="shared" si="16"/>
        <v>0</v>
      </c>
      <c r="BH151" s="194">
        <f t="shared" si="17"/>
        <v>0</v>
      </c>
      <c r="BI151" s="194">
        <f t="shared" si="18"/>
        <v>0</v>
      </c>
      <c r="BJ151" s="15" t="s">
        <v>80</v>
      </c>
      <c r="BK151" s="194">
        <f t="shared" si="19"/>
        <v>0</v>
      </c>
      <c r="BL151" s="15" t="s">
        <v>80</v>
      </c>
      <c r="BM151" s="193" t="s">
        <v>402</v>
      </c>
    </row>
    <row r="152" spans="1:65" s="2" customFormat="1" ht="37.9" customHeight="1">
      <c r="A152" s="32"/>
      <c r="B152" s="33"/>
      <c r="C152" s="182" t="s">
        <v>415</v>
      </c>
      <c r="D152" s="182" t="s">
        <v>154</v>
      </c>
      <c r="E152" s="183" t="s">
        <v>403</v>
      </c>
      <c r="F152" s="184" t="s">
        <v>404</v>
      </c>
      <c r="G152" s="185" t="s">
        <v>157</v>
      </c>
      <c r="H152" s="186">
        <v>1</v>
      </c>
      <c r="I152" s="187"/>
      <c r="J152" s="188">
        <f t="shared" si="10"/>
        <v>0</v>
      </c>
      <c r="K152" s="184" t="s">
        <v>158</v>
      </c>
      <c r="L152" s="37"/>
      <c r="M152" s="189" t="s">
        <v>1</v>
      </c>
      <c r="N152" s="190" t="s">
        <v>38</v>
      </c>
      <c r="O152" s="69"/>
      <c r="P152" s="191">
        <f t="shared" si="11"/>
        <v>0</v>
      </c>
      <c r="Q152" s="191">
        <v>0</v>
      </c>
      <c r="R152" s="191">
        <f t="shared" si="12"/>
        <v>0</v>
      </c>
      <c r="S152" s="191">
        <v>0</v>
      </c>
      <c r="T152" s="192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3" t="s">
        <v>80</v>
      </c>
      <c r="AT152" s="193" t="s">
        <v>154</v>
      </c>
      <c r="AU152" s="193" t="s">
        <v>80</v>
      </c>
      <c r="AY152" s="15" t="s">
        <v>153</v>
      </c>
      <c r="BE152" s="194">
        <f t="shared" si="14"/>
        <v>0</v>
      </c>
      <c r="BF152" s="194">
        <f t="shared" si="15"/>
        <v>0</v>
      </c>
      <c r="BG152" s="194">
        <f t="shared" si="16"/>
        <v>0</v>
      </c>
      <c r="BH152" s="194">
        <f t="shared" si="17"/>
        <v>0</v>
      </c>
      <c r="BI152" s="194">
        <f t="shared" si="18"/>
        <v>0</v>
      </c>
      <c r="BJ152" s="15" t="s">
        <v>80</v>
      </c>
      <c r="BK152" s="194">
        <f t="shared" si="19"/>
        <v>0</v>
      </c>
      <c r="BL152" s="15" t="s">
        <v>80</v>
      </c>
      <c r="BM152" s="193" t="s">
        <v>405</v>
      </c>
    </row>
    <row r="153" spans="1:65" s="2" customFormat="1" ht="37.9" customHeight="1">
      <c r="A153" s="32"/>
      <c r="B153" s="33"/>
      <c r="C153" s="182" t="s">
        <v>419</v>
      </c>
      <c r="D153" s="182" t="s">
        <v>154</v>
      </c>
      <c r="E153" s="183" t="s">
        <v>409</v>
      </c>
      <c r="F153" s="184" t="s">
        <v>410</v>
      </c>
      <c r="G153" s="185" t="s">
        <v>157</v>
      </c>
      <c r="H153" s="186">
        <v>1</v>
      </c>
      <c r="I153" s="187"/>
      <c r="J153" s="188">
        <f t="shared" si="10"/>
        <v>0</v>
      </c>
      <c r="K153" s="184" t="s">
        <v>158</v>
      </c>
      <c r="L153" s="37"/>
      <c r="M153" s="189" t="s">
        <v>1</v>
      </c>
      <c r="N153" s="190" t="s">
        <v>38</v>
      </c>
      <c r="O153" s="69"/>
      <c r="P153" s="191">
        <f t="shared" si="11"/>
        <v>0</v>
      </c>
      <c r="Q153" s="191">
        <v>0</v>
      </c>
      <c r="R153" s="191">
        <f t="shared" si="12"/>
        <v>0</v>
      </c>
      <c r="S153" s="191">
        <v>0</v>
      </c>
      <c r="T153" s="192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3" t="s">
        <v>80</v>
      </c>
      <c r="AT153" s="193" t="s">
        <v>154</v>
      </c>
      <c r="AU153" s="193" t="s">
        <v>80</v>
      </c>
      <c r="AY153" s="15" t="s">
        <v>153</v>
      </c>
      <c r="BE153" s="194">
        <f t="shared" si="14"/>
        <v>0</v>
      </c>
      <c r="BF153" s="194">
        <f t="shared" si="15"/>
        <v>0</v>
      </c>
      <c r="BG153" s="194">
        <f t="shared" si="16"/>
        <v>0</v>
      </c>
      <c r="BH153" s="194">
        <f t="shared" si="17"/>
        <v>0</v>
      </c>
      <c r="BI153" s="194">
        <f t="shared" si="18"/>
        <v>0</v>
      </c>
      <c r="BJ153" s="15" t="s">
        <v>80</v>
      </c>
      <c r="BK153" s="194">
        <f t="shared" si="19"/>
        <v>0</v>
      </c>
      <c r="BL153" s="15" t="s">
        <v>80</v>
      </c>
      <c r="BM153" s="193" t="s">
        <v>411</v>
      </c>
    </row>
    <row r="154" spans="1:65" s="2" customFormat="1" ht="24.2" customHeight="1">
      <c r="A154" s="32"/>
      <c r="B154" s="33"/>
      <c r="C154" s="182" t="s">
        <v>423</v>
      </c>
      <c r="D154" s="182" t="s">
        <v>154</v>
      </c>
      <c r="E154" s="183" t="s">
        <v>416</v>
      </c>
      <c r="F154" s="184" t="s">
        <v>417</v>
      </c>
      <c r="G154" s="185" t="s">
        <v>157</v>
      </c>
      <c r="H154" s="186">
        <v>1</v>
      </c>
      <c r="I154" s="187"/>
      <c r="J154" s="188">
        <f t="shared" si="10"/>
        <v>0</v>
      </c>
      <c r="K154" s="184" t="s">
        <v>158</v>
      </c>
      <c r="L154" s="37"/>
      <c r="M154" s="189" t="s">
        <v>1</v>
      </c>
      <c r="N154" s="190" t="s">
        <v>38</v>
      </c>
      <c r="O154" s="69"/>
      <c r="P154" s="191">
        <f t="shared" si="11"/>
        <v>0</v>
      </c>
      <c r="Q154" s="191">
        <v>0</v>
      </c>
      <c r="R154" s="191">
        <f t="shared" si="12"/>
        <v>0</v>
      </c>
      <c r="S154" s="191">
        <v>0</v>
      </c>
      <c r="T154" s="192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80</v>
      </c>
      <c r="AT154" s="193" t="s">
        <v>154</v>
      </c>
      <c r="AU154" s="193" t="s">
        <v>80</v>
      </c>
      <c r="AY154" s="15" t="s">
        <v>153</v>
      </c>
      <c r="BE154" s="194">
        <f t="shared" si="14"/>
        <v>0</v>
      </c>
      <c r="BF154" s="194">
        <f t="shared" si="15"/>
        <v>0</v>
      </c>
      <c r="BG154" s="194">
        <f t="shared" si="16"/>
        <v>0</v>
      </c>
      <c r="BH154" s="194">
        <f t="shared" si="17"/>
        <v>0</v>
      </c>
      <c r="BI154" s="194">
        <f t="shared" si="18"/>
        <v>0</v>
      </c>
      <c r="BJ154" s="15" t="s">
        <v>80</v>
      </c>
      <c r="BK154" s="194">
        <f t="shared" si="19"/>
        <v>0</v>
      </c>
      <c r="BL154" s="15" t="s">
        <v>80</v>
      </c>
      <c r="BM154" s="193" t="s">
        <v>418</v>
      </c>
    </row>
    <row r="155" spans="1:65" s="2" customFormat="1" ht="24.2" customHeight="1">
      <c r="A155" s="32"/>
      <c r="B155" s="33"/>
      <c r="C155" s="182" t="s">
        <v>427</v>
      </c>
      <c r="D155" s="182" t="s">
        <v>154</v>
      </c>
      <c r="E155" s="183" t="s">
        <v>420</v>
      </c>
      <c r="F155" s="184" t="s">
        <v>421</v>
      </c>
      <c r="G155" s="185" t="s">
        <v>157</v>
      </c>
      <c r="H155" s="186">
        <v>1</v>
      </c>
      <c r="I155" s="187"/>
      <c r="J155" s="188">
        <f t="shared" si="10"/>
        <v>0</v>
      </c>
      <c r="K155" s="184" t="s">
        <v>158</v>
      </c>
      <c r="L155" s="37"/>
      <c r="M155" s="189" t="s">
        <v>1</v>
      </c>
      <c r="N155" s="190" t="s">
        <v>38</v>
      </c>
      <c r="O155" s="69"/>
      <c r="P155" s="191">
        <f t="shared" si="11"/>
        <v>0</v>
      </c>
      <c r="Q155" s="191">
        <v>0</v>
      </c>
      <c r="R155" s="191">
        <f t="shared" si="12"/>
        <v>0</v>
      </c>
      <c r="S155" s="191">
        <v>0</v>
      </c>
      <c r="T155" s="192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3" t="s">
        <v>80</v>
      </c>
      <c r="AT155" s="193" t="s">
        <v>154</v>
      </c>
      <c r="AU155" s="193" t="s">
        <v>80</v>
      </c>
      <c r="AY155" s="15" t="s">
        <v>153</v>
      </c>
      <c r="BE155" s="194">
        <f t="shared" si="14"/>
        <v>0</v>
      </c>
      <c r="BF155" s="194">
        <f t="shared" si="15"/>
        <v>0</v>
      </c>
      <c r="BG155" s="194">
        <f t="shared" si="16"/>
        <v>0</v>
      </c>
      <c r="BH155" s="194">
        <f t="shared" si="17"/>
        <v>0</v>
      </c>
      <c r="BI155" s="194">
        <f t="shared" si="18"/>
        <v>0</v>
      </c>
      <c r="BJ155" s="15" t="s">
        <v>80</v>
      </c>
      <c r="BK155" s="194">
        <f t="shared" si="19"/>
        <v>0</v>
      </c>
      <c r="BL155" s="15" t="s">
        <v>80</v>
      </c>
      <c r="BM155" s="193" t="s">
        <v>422</v>
      </c>
    </row>
    <row r="156" spans="1:65" s="2" customFormat="1" ht="24.2" customHeight="1">
      <c r="A156" s="32"/>
      <c r="B156" s="33"/>
      <c r="C156" s="182" t="s">
        <v>431</v>
      </c>
      <c r="D156" s="182" t="s">
        <v>154</v>
      </c>
      <c r="E156" s="183" t="s">
        <v>424</v>
      </c>
      <c r="F156" s="184" t="s">
        <v>425</v>
      </c>
      <c r="G156" s="185" t="s">
        <v>157</v>
      </c>
      <c r="H156" s="186">
        <v>1</v>
      </c>
      <c r="I156" s="187"/>
      <c r="J156" s="188">
        <f t="shared" si="10"/>
        <v>0</v>
      </c>
      <c r="K156" s="184" t="s">
        <v>158</v>
      </c>
      <c r="L156" s="37"/>
      <c r="M156" s="189" t="s">
        <v>1</v>
      </c>
      <c r="N156" s="190" t="s">
        <v>38</v>
      </c>
      <c r="O156" s="69"/>
      <c r="P156" s="191">
        <f t="shared" si="11"/>
        <v>0</v>
      </c>
      <c r="Q156" s="191">
        <v>0</v>
      </c>
      <c r="R156" s="191">
        <f t="shared" si="12"/>
        <v>0</v>
      </c>
      <c r="S156" s="191">
        <v>0</v>
      </c>
      <c r="T156" s="192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3" t="s">
        <v>80</v>
      </c>
      <c r="AT156" s="193" t="s">
        <v>154</v>
      </c>
      <c r="AU156" s="193" t="s">
        <v>80</v>
      </c>
      <c r="AY156" s="15" t="s">
        <v>153</v>
      </c>
      <c r="BE156" s="194">
        <f t="shared" si="14"/>
        <v>0</v>
      </c>
      <c r="BF156" s="194">
        <f t="shared" si="15"/>
        <v>0</v>
      </c>
      <c r="BG156" s="194">
        <f t="shared" si="16"/>
        <v>0</v>
      </c>
      <c r="BH156" s="194">
        <f t="shared" si="17"/>
        <v>0</v>
      </c>
      <c r="BI156" s="194">
        <f t="shared" si="18"/>
        <v>0</v>
      </c>
      <c r="BJ156" s="15" t="s">
        <v>80</v>
      </c>
      <c r="BK156" s="194">
        <f t="shared" si="19"/>
        <v>0</v>
      </c>
      <c r="BL156" s="15" t="s">
        <v>80</v>
      </c>
      <c r="BM156" s="193" t="s">
        <v>426</v>
      </c>
    </row>
    <row r="157" spans="1:65" s="2" customFormat="1" ht="24.2" customHeight="1">
      <c r="A157" s="32"/>
      <c r="B157" s="33"/>
      <c r="C157" s="182" t="s">
        <v>434</v>
      </c>
      <c r="D157" s="182" t="s">
        <v>154</v>
      </c>
      <c r="E157" s="183" t="s">
        <v>428</v>
      </c>
      <c r="F157" s="184" t="s">
        <v>429</v>
      </c>
      <c r="G157" s="185" t="s">
        <v>157</v>
      </c>
      <c r="H157" s="186">
        <v>1</v>
      </c>
      <c r="I157" s="187"/>
      <c r="J157" s="188">
        <f t="shared" si="10"/>
        <v>0</v>
      </c>
      <c r="K157" s="184" t="s">
        <v>158</v>
      </c>
      <c r="L157" s="37"/>
      <c r="M157" s="189" t="s">
        <v>1</v>
      </c>
      <c r="N157" s="190" t="s">
        <v>38</v>
      </c>
      <c r="O157" s="69"/>
      <c r="P157" s="191">
        <f t="shared" si="11"/>
        <v>0</v>
      </c>
      <c r="Q157" s="191">
        <v>0</v>
      </c>
      <c r="R157" s="191">
        <f t="shared" si="12"/>
        <v>0</v>
      </c>
      <c r="S157" s="191">
        <v>0</v>
      </c>
      <c r="T157" s="192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3" t="s">
        <v>80</v>
      </c>
      <c r="AT157" s="193" t="s">
        <v>154</v>
      </c>
      <c r="AU157" s="193" t="s">
        <v>80</v>
      </c>
      <c r="AY157" s="15" t="s">
        <v>153</v>
      </c>
      <c r="BE157" s="194">
        <f t="shared" si="14"/>
        <v>0</v>
      </c>
      <c r="BF157" s="194">
        <f t="shared" si="15"/>
        <v>0</v>
      </c>
      <c r="BG157" s="194">
        <f t="shared" si="16"/>
        <v>0</v>
      </c>
      <c r="BH157" s="194">
        <f t="shared" si="17"/>
        <v>0</v>
      </c>
      <c r="BI157" s="194">
        <f t="shared" si="18"/>
        <v>0</v>
      </c>
      <c r="BJ157" s="15" t="s">
        <v>80</v>
      </c>
      <c r="BK157" s="194">
        <f t="shared" si="19"/>
        <v>0</v>
      </c>
      <c r="BL157" s="15" t="s">
        <v>80</v>
      </c>
      <c r="BM157" s="193" t="s">
        <v>430</v>
      </c>
    </row>
    <row r="158" spans="1:65" s="2" customFormat="1" ht="16.5" customHeight="1">
      <c r="A158" s="32"/>
      <c r="B158" s="33"/>
      <c r="C158" s="182" t="s">
        <v>461</v>
      </c>
      <c r="D158" s="182" t="s">
        <v>154</v>
      </c>
      <c r="E158" s="183" t="s">
        <v>381</v>
      </c>
      <c r="F158" s="184" t="s">
        <v>382</v>
      </c>
      <c r="G158" s="185" t="s">
        <v>383</v>
      </c>
      <c r="H158" s="186">
        <v>40</v>
      </c>
      <c r="I158" s="187"/>
      <c r="J158" s="188">
        <f t="shared" si="10"/>
        <v>0</v>
      </c>
      <c r="K158" s="184" t="s">
        <v>158</v>
      </c>
      <c r="L158" s="37"/>
      <c r="M158" s="189" t="s">
        <v>1</v>
      </c>
      <c r="N158" s="190" t="s">
        <v>38</v>
      </c>
      <c r="O158" s="69"/>
      <c r="P158" s="191">
        <f t="shared" si="11"/>
        <v>0</v>
      </c>
      <c r="Q158" s="191">
        <v>0</v>
      </c>
      <c r="R158" s="191">
        <f t="shared" si="12"/>
        <v>0</v>
      </c>
      <c r="S158" s="191">
        <v>0</v>
      </c>
      <c r="T158" s="192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3" t="s">
        <v>80</v>
      </c>
      <c r="AT158" s="193" t="s">
        <v>154</v>
      </c>
      <c r="AU158" s="193" t="s">
        <v>80</v>
      </c>
      <c r="AY158" s="15" t="s">
        <v>153</v>
      </c>
      <c r="BE158" s="194">
        <f t="shared" si="14"/>
        <v>0</v>
      </c>
      <c r="BF158" s="194">
        <f t="shared" si="15"/>
        <v>0</v>
      </c>
      <c r="BG158" s="194">
        <f t="shared" si="16"/>
        <v>0</v>
      </c>
      <c r="BH158" s="194">
        <f t="shared" si="17"/>
        <v>0</v>
      </c>
      <c r="BI158" s="194">
        <f t="shared" si="18"/>
        <v>0</v>
      </c>
      <c r="BJ158" s="15" t="s">
        <v>80</v>
      </c>
      <c r="BK158" s="194">
        <f t="shared" si="19"/>
        <v>0</v>
      </c>
      <c r="BL158" s="15" t="s">
        <v>80</v>
      </c>
      <c r="BM158" s="193" t="s">
        <v>468</v>
      </c>
    </row>
    <row r="159" spans="1:65" s="2" customFormat="1" ht="29.25">
      <c r="A159" s="32"/>
      <c r="B159" s="33"/>
      <c r="C159" s="34"/>
      <c r="D159" s="207" t="s">
        <v>346</v>
      </c>
      <c r="E159" s="34"/>
      <c r="F159" s="233" t="s">
        <v>469</v>
      </c>
      <c r="G159" s="34"/>
      <c r="H159" s="34"/>
      <c r="I159" s="234"/>
      <c r="J159" s="34"/>
      <c r="K159" s="34"/>
      <c r="L159" s="37"/>
      <c r="M159" s="235"/>
      <c r="N159" s="236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346</v>
      </c>
      <c r="AU159" s="15" t="s">
        <v>80</v>
      </c>
    </row>
    <row r="160" spans="1:65" s="2" customFormat="1" ht="16.5" customHeight="1">
      <c r="A160" s="32"/>
      <c r="B160" s="33"/>
      <c r="C160" s="182" t="s">
        <v>470</v>
      </c>
      <c r="D160" s="182" t="s">
        <v>154</v>
      </c>
      <c r="E160" s="183" t="s">
        <v>435</v>
      </c>
      <c r="F160" s="184" t="s">
        <v>436</v>
      </c>
      <c r="G160" s="185" t="s">
        <v>383</v>
      </c>
      <c r="H160" s="186">
        <v>20</v>
      </c>
      <c r="I160" s="187"/>
      <c r="J160" s="188">
        <f>ROUND(I160*H160,2)</f>
        <v>0</v>
      </c>
      <c r="K160" s="184" t="s">
        <v>267</v>
      </c>
      <c r="L160" s="37"/>
      <c r="M160" s="189" t="s">
        <v>1</v>
      </c>
      <c r="N160" s="190" t="s">
        <v>38</v>
      </c>
      <c r="O160" s="69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3" t="s">
        <v>80</v>
      </c>
      <c r="AT160" s="193" t="s">
        <v>154</v>
      </c>
      <c r="AU160" s="193" t="s">
        <v>80</v>
      </c>
      <c r="AY160" s="15" t="s">
        <v>153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5" t="s">
        <v>80</v>
      </c>
      <c r="BK160" s="194">
        <f>ROUND(I160*H160,2)</f>
        <v>0</v>
      </c>
      <c r="BL160" s="15" t="s">
        <v>80</v>
      </c>
      <c r="BM160" s="193" t="s">
        <v>471</v>
      </c>
    </row>
    <row r="161" spans="1:47" s="2" customFormat="1" ht="19.5">
      <c r="A161" s="32"/>
      <c r="B161" s="33"/>
      <c r="C161" s="34"/>
      <c r="D161" s="207" t="s">
        <v>346</v>
      </c>
      <c r="E161" s="34"/>
      <c r="F161" s="233" t="s">
        <v>438</v>
      </c>
      <c r="G161" s="34"/>
      <c r="H161" s="34"/>
      <c r="I161" s="234"/>
      <c r="J161" s="34"/>
      <c r="K161" s="34"/>
      <c r="L161" s="37"/>
      <c r="M161" s="237"/>
      <c r="N161" s="238"/>
      <c r="O161" s="219"/>
      <c r="P161" s="219"/>
      <c r="Q161" s="219"/>
      <c r="R161" s="219"/>
      <c r="S161" s="219"/>
      <c r="T161" s="23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346</v>
      </c>
      <c r="AU161" s="15" t="s">
        <v>80</v>
      </c>
    </row>
    <row r="162" spans="1:47" s="2" customFormat="1" ht="6.95" customHeight="1">
      <c r="A162" s="3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37"/>
      <c r="M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</row>
  </sheetData>
  <sheetProtection algorithmName="SHA-512" hashValue="O7MV+0OA9pBF83ZrGiWDQ/m7P+8dwDKL3JGodu5GWdi8S9XBg6bGJj+ReSUmFLahcOC8hhOP2D18BdbVNfsX0g==" saltValue="EWu+gnyN5K15Zb8BZ75hTtGMpqRHgbIhKI2CsGpuAb4yH6rvD8+3vAPSXEcOFIdPuttUAjJvdE8D1pAhRlhqHw==" spinCount="100000" sheet="1" objects="1" scenarios="1" formatColumns="0" formatRows="0" autoFilter="0"/>
  <autoFilter ref="C120:K161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115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472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130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ROUND((SUM(BE121:BE146)),  2)</f>
        <v>0</v>
      </c>
      <c r="G35" s="32"/>
      <c r="H35" s="32"/>
      <c r="I35" s="128">
        <v>0.21</v>
      </c>
      <c r="J35" s="127">
        <f>ROUND(((SUM(BE121:BE146))*I35),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ROUND((SUM(BF121:BF146)),  2)</f>
        <v>0</v>
      </c>
      <c r="G36" s="32"/>
      <c r="H36" s="32"/>
      <c r="I36" s="128">
        <v>0.15</v>
      </c>
      <c r="J36" s="127">
        <f>ROUND(((SUM(BF121:BF146))*I36),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ROUND((SUM(BG121:BG146)),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ROUND((SUM(BH121:BH146)),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ROUND((SUM(BI121:BI146)),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472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01 - Venkovní prky - technologická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472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01 - Venkovní prky - technologická část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SUM(P123:P146)</f>
        <v>0</v>
      </c>
      <c r="Q122" s="176"/>
      <c r="R122" s="177">
        <f>SUM(R123:R146)</f>
        <v>0</v>
      </c>
      <c r="S122" s="176"/>
      <c r="T122" s="178">
        <f>SUM(T123:T146)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SUM(BK123:BK146)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155</v>
      </c>
      <c r="F123" s="184" t="s">
        <v>156</v>
      </c>
      <c r="G123" s="185" t="s">
        <v>157</v>
      </c>
      <c r="H123" s="186">
        <v>2</v>
      </c>
      <c r="I123" s="187"/>
      <c r="J123" s="188">
        <f t="shared" ref="J123:J134" si="0"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 t="shared" ref="P123:P134" si="1">O123*H123</f>
        <v>0</v>
      </c>
      <c r="Q123" s="191">
        <v>0</v>
      </c>
      <c r="R123" s="191">
        <f t="shared" ref="R123:R134" si="2">Q123*H123</f>
        <v>0</v>
      </c>
      <c r="S123" s="191">
        <v>0</v>
      </c>
      <c r="T123" s="192">
        <f t="shared" ref="T123:T134" si="3"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 t="shared" ref="BE123:BE134" si="4">IF(N123="základní",J123,0)</f>
        <v>0</v>
      </c>
      <c r="BF123" s="194">
        <f t="shared" ref="BF123:BF134" si="5">IF(N123="snížená",J123,0)</f>
        <v>0</v>
      </c>
      <c r="BG123" s="194">
        <f t="shared" ref="BG123:BG134" si="6">IF(N123="zákl. přenesená",J123,0)</f>
        <v>0</v>
      </c>
      <c r="BH123" s="194">
        <f t="shared" ref="BH123:BH134" si="7">IF(N123="sníž. přenesená",J123,0)</f>
        <v>0</v>
      </c>
      <c r="BI123" s="194">
        <f t="shared" ref="BI123:BI134" si="8">IF(N123="nulová",J123,0)</f>
        <v>0</v>
      </c>
      <c r="BJ123" s="15" t="s">
        <v>80</v>
      </c>
      <c r="BK123" s="194">
        <f t="shared" ref="BK123:BK134" si="9">ROUND(I123*H123,2)</f>
        <v>0</v>
      </c>
      <c r="BL123" s="15" t="s">
        <v>80</v>
      </c>
      <c r="BM123" s="193" t="s">
        <v>159</v>
      </c>
    </row>
    <row r="124" spans="1:65" s="2" customFormat="1" ht="16.5" customHeight="1">
      <c r="A124" s="32"/>
      <c r="B124" s="33"/>
      <c r="C124" s="182" t="s">
        <v>82</v>
      </c>
      <c r="D124" s="182" t="s">
        <v>154</v>
      </c>
      <c r="E124" s="183" t="s">
        <v>160</v>
      </c>
      <c r="F124" s="184" t="s">
        <v>161</v>
      </c>
      <c r="G124" s="185" t="s">
        <v>157</v>
      </c>
      <c r="H124" s="186">
        <v>2</v>
      </c>
      <c r="I124" s="187"/>
      <c r="J124" s="188">
        <f t="shared" si="0"/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 t="shared" si="1"/>
        <v>0</v>
      </c>
      <c r="Q124" s="191">
        <v>0</v>
      </c>
      <c r="R124" s="191">
        <f t="shared" si="2"/>
        <v>0</v>
      </c>
      <c r="S124" s="191">
        <v>0</v>
      </c>
      <c r="T124" s="192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 t="shared" si="4"/>
        <v>0</v>
      </c>
      <c r="BF124" s="194">
        <f t="shared" si="5"/>
        <v>0</v>
      </c>
      <c r="BG124" s="194">
        <f t="shared" si="6"/>
        <v>0</v>
      </c>
      <c r="BH124" s="194">
        <f t="shared" si="7"/>
        <v>0</v>
      </c>
      <c r="BI124" s="194">
        <f t="shared" si="8"/>
        <v>0</v>
      </c>
      <c r="BJ124" s="15" t="s">
        <v>80</v>
      </c>
      <c r="BK124" s="194">
        <f t="shared" si="9"/>
        <v>0</v>
      </c>
      <c r="BL124" s="15" t="s">
        <v>80</v>
      </c>
      <c r="BM124" s="193" t="s">
        <v>162</v>
      </c>
    </row>
    <row r="125" spans="1:65" s="2" customFormat="1" ht="16.5" customHeight="1">
      <c r="A125" s="32"/>
      <c r="B125" s="33"/>
      <c r="C125" s="195" t="s">
        <v>163</v>
      </c>
      <c r="D125" s="195" t="s">
        <v>164</v>
      </c>
      <c r="E125" s="196" t="s">
        <v>165</v>
      </c>
      <c r="F125" s="197" t="s">
        <v>166</v>
      </c>
      <c r="G125" s="198" t="s">
        <v>157</v>
      </c>
      <c r="H125" s="199">
        <v>2</v>
      </c>
      <c r="I125" s="200"/>
      <c r="J125" s="201">
        <f t="shared" si="0"/>
        <v>0</v>
      </c>
      <c r="K125" s="197" t="s">
        <v>1</v>
      </c>
      <c r="L125" s="202"/>
      <c r="M125" s="203" t="s">
        <v>1</v>
      </c>
      <c r="N125" s="204" t="s">
        <v>38</v>
      </c>
      <c r="O125" s="69"/>
      <c r="P125" s="191">
        <f t="shared" si="1"/>
        <v>0</v>
      </c>
      <c r="Q125" s="191">
        <v>0</v>
      </c>
      <c r="R125" s="191">
        <f t="shared" si="2"/>
        <v>0</v>
      </c>
      <c r="S125" s="191">
        <v>0</v>
      </c>
      <c r="T125" s="192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82</v>
      </c>
      <c r="AT125" s="193" t="s">
        <v>164</v>
      </c>
      <c r="AU125" s="193" t="s">
        <v>80</v>
      </c>
      <c r="AY125" s="15" t="s">
        <v>153</v>
      </c>
      <c r="BE125" s="194">
        <f t="shared" si="4"/>
        <v>0</v>
      </c>
      <c r="BF125" s="194">
        <f t="shared" si="5"/>
        <v>0</v>
      </c>
      <c r="BG125" s="194">
        <f t="shared" si="6"/>
        <v>0</v>
      </c>
      <c r="BH125" s="194">
        <f t="shared" si="7"/>
        <v>0</v>
      </c>
      <c r="BI125" s="194">
        <f t="shared" si="8"/>
        <v>0</v>
      </c>
      <c r="BJ125" s="15" t="s">
        <v>80</v>
      </c>
      <c r="BK125" s="194">
        <f t="shared" si="9"/>
        <v>0</v>
      </c>
      <c r="BL125" s="15" t="s">
        <v>80</v>
      </c>
      <c r="BM125" s="193" t="s">
        <v>167</v>
      </c>
    </row>
    <row r="126" spans="1:65" s="2" customFormat="1" ht="24.2" customHeight="1">
      <c r="A126" s="32"/>
      <c r="B126" s="33"/>
      <c r="C126" s="182" t="s">
        <v>152</v>
      </c>
      <c r="D126" s="182" t="s">
        <v>154</v>
      </c>
      <c r="E126" s="183" t="s">
        <v>168</v>
      </c>
      <c r="F126" s="184" t="s">
        <v>169</v>
      </c>
      <c r="G126" s="185" t="s">
        <v>157</v>
      </c>
      <c r="H126" s="186">
        <v>2</v>
      </c>
      <c r="I126" s="187"/>
      <c r="J126" s="188">
        <f t="shared" si="0"/>
        <v>0</v>
      </c>
      <c r="K126" s="184" t="s">
        <v>158</v>
      </c>
      <c r="L126" s="37"/>
      <c r="M126" s="189" t="s">
        <v>1</v>
      </c>
      <c r="N126" s="190" t="s">
        <v>38</v>
      </c>
      <c r="O126" s="69"/>
      <c r="P126" s="191">
        <f t="shared" si="1"/>
        <v>0</v>
      </c>
      <c r="Q126" s="191">
        <v>0</v>
      </c>
      <c r="R126" s="191">
        <f t="shared" si="2"/>
        <v>0</v>
      </c>
      <c r="S126" s="191">
        <v>0</v>
      </c>
      <c r="T126" s="192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80</v>
      </c>
      <c r="AT126" s="193" t="s">
        <v>154</v>
      </c>
      <c r="AU126" s="193" t="s">
        <v>80</v>
      </c>
      <c r="AY126" s="15" t="s">
        <v>153</v>
      </c>
      <c r="BE126" s="194">
        <f t="shared" si="4"/>
        <v>0</v>
      </c>
      <c r="BF126" s="194">
        <f t="shared" si="5"/>
        <v>0</v>
      </c>
      <c r="BG126" s="194">
        <f t="shared" si="6"/>
        <v>0</v>
      </c>
      <c r="BH126" s="194">
        <f t="shared" si="7"/>
        <v>0</v>
      </c>
      <c r="BI126" s="194">
        <f t="shared" si="8"/>
        <v>0</v>
      </c>
      <c r="BJ126" s="15" t="s">
        <v>80</v>
      </c>
      <c r="BK126" s="194">
        <f t="shared" si="9"/>
        <v>0</v>
      </c>
      <c r="BL126" s="15" t="s">
        <v>80</v>
      </c>
      <c r="BM126" s="193" t="s">
        <v>170</v>
      </c>
    </row>
    <row r="127" spans="1:65" s="2" customFormat="1" ht="16.5" customHeight="1">
      <c r="A127" s="32"/>
      <c r="B127" s="33"/>
      <c r="C127" s="182" t="s">
        <v>171</v>
      </c>
      <c r="D127" s="182" t="s">
        <v>154</v>
      </c>
      <c r="E127" s="183" t="s">
        <v>172</v>
      </c>
      <c r="F127" s="184" t="s">
        <v>173</v>
      </c>
      <c r="G127" s="185" t="s">
        <v>157</v>
      </c>
      <c r="H127" s="186">
        <v>2</v>
      </c>
      <c r="I127" s="187"/>
      <c r="J127" s="188">
        <f t="shared" si="0"/>
        <v>0</v>
      </c>
      <c r="K127" s="184" t="s">
        <v>158</v>
      </c>
      <c r="L127" s="37"/>
      <c r="M127" s="189" t="s">
        <v>1</v>
      </c>
      <c r="N127" s="190" t="s">
        <v>38</v>
      </c>
      <c r="O127" s="69"/>
      <c r="P127" s="191">
        <f t="shared" si="1"/>
        <v>0</v>
      </c>
      <c r="Q127" s="191">
        <v>0</v>
      </c>
      <c r="R127" s="191">
        <f t="shared" si="2"/>
        <v>0</v>
      </c>
      <c r="S127" s="191">
        <v>0</v>
      </c>
      <c r="T127" s="192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80</v>
      </c>
      <c r="AY127" s="15" t="s">
        <v>153</v>
      </c>
      <c r="BE127" s="194">
        <f t="shared" si="4"/>
        <v>0</v>
      </c>
      <c r="BF127" s="194">
        <f t="shared" si="5"/>
        <v>0</v>
      </c>
      <c r="BG127" s="194">
        <f t="shared" si="6"/>
        <v>0</v>
      </c>
      <c r="BH127" s="194">
        <f t="shared" si="7"/>
        <v>0</v>
      </c>
      <c r="BI127" s="194">
        <f t="shared" si="8"/>
        <v>0</v>
      </c>
      <c r="BJ127" s="15" t="s">
        <v>80</v>
      </c>
      <c r="BK127" s="194">
        <f t="shared" si="9"/>
        <v>0</v>
      </c>
      <c r="BL127" s="15" t="s">
        <v>80</v>
      </c>
      <c r="BM127" s="193" t="s">
        <v>174</v>
      </c>
    </row>
    <row r="128" spans="1:65" s="2" customFormat="1" ht="24.2" customHeight="1">
      <c r="A128" s="32"/>
      <c r="B128" s="33"/>
      <c r="C128" s="182" t="s">
        <v>175</v>
      </c>
      <c r="D128" s="182" t="s">
        <v>154</v>
      </c>
      <c r="E128" s="183" t="s">
        <v>176</v>
      </c>
      <c r="F128" s="184" t="s">
        <v>177</v>
      </c>
      <c r="G128" s="185" t="s">
        <v>157</v>
      </c>
      <c r="H128" s="186">
        <v>2</v>
      </c>
      <c r="I128" s="187"/>
      <c r="J128" s="188">
        <f t="shared" si="0"/>
        <v>0</v>
      </c>
      <c r="K128" s="184" t="s">
        <v>158</v>
      </c>
      <c r="L128" s="37"/>
      <c r="M128" s="189" t="s">
        <v>1</v>
      </c>
      <c r="N128" s="190" t="s">
        <v>38</v>
      </c>
      <c r="O128" s="69"/>
      <c r="P128" s="191">
        <f t="shared" si="1"/>
        <v>0</v>
      </c>
      <c r="Q128" s="191">
        <v>0</v>
      </c>
      <c r="R128" s="191">
        <f t="shared" si="2"/>
        <v>0</v>
      </c>
      <c r="S128" s="191">
        <v>0</v>
      </c>
      <c r="T128" s="192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80</v>
      </c>
      <c r="AY128" s="15" t="s">
        <v>153</v>
      </c>
      <c r="BE128" s="194">
        <f t="shared" si="4"/>
        <v>0</v>
      </c>
      <c r="BF128" s="194">
        <f t="shared" si="5"/>
        <v>0</v>
      </c>
      <c r="BG128" s="194">
        <f t="shared" si="6"/>
        <v>0</v>
      </c>
      <c r="BH128" s="194">
        <f t="shared" si="7"/>
        <v>0</v>
      </c>
      <c r="BI128" s="194">
        <f t="shared" si="8"/>
        <v>0</v>
      </c>
      <c r="BJ128" s="15" t="s">
        <v>80</v>
      </c>
      <c r="BK128" s="194">
        <f t="shared" si="9"/>
        <v>0</v>
      </c>
      <c r="BL128" s="15" t="s">
        <v>80</v>
      </c>
      <c r="BM128" s="193" t="s">
        <v>178</v>
      </c>
    </row>
    <row r="129" spans="1:65" s="2" customFormat="1" ht="16.5" customHeight="1">
      <c r="A129" s="32"/>
      <c r="B129" s="33"/>
      <c r="C129" s="182" t="s">
        <v>179</v>
      </c>
      <c r="D129" s="182" t="s">
        <v>154</v>
      </c>
      <c r="E129" s="183" t="s">
        <v>180</v>
      </c>
      <c r="F129" s="184" t="s">
        <v>181</v>
      </c>
      <c r="G129" s="185" t="s">
        <v>157</v>
      </c>
      <c r="H129" s="186">
        <v>2</v>
      </c>
      <c r="I129" s="187"/>
      <c r="J129" s="188">
        <f t="shared" si="0"/>
        <v>0</v>
      </c>
      <c r="K129" s="184" t="s">
        <v>158</v>
      </c>
      <c r="L129" s="37"/>
      <c r="M129" s="189" t="s">
        <v>1</v>
      </c>
      <c r="N129" s="190" t="s">
        <v>38</v>
      </c>
      <c r="O129" s="69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80</v>
      </c>
      <c r="AY129" s="15" t="s">
        <v>153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5" t="s">
        <v>80</v>
      </c>
      <c r="BK129" s="194">
        <f t="shared" si="9"/>
        <v>0</v>
      </c>
      <c r="BL129" s="15" t="s">
        <v>80</v>
      </c>
      <c r="BM129" s="193" t="s">
        <v>182</v>
      </c>
    </row>
    <row r="130" spans="1:65" s="2" customFormat="1" ht="16.5" customHeight="1">
      <c r="A130" s="32"/>
      <c r="B130" s="33"/>
      <c r="C130" s="195" t="s">
        <v>183</v>
      </c>
      <c r="D130" s="195" t="s">
        <v>164</v>
      </c>
      <c r="E130" s="196" t="s">
        <v>184</v>
      </c>
      <c r="F130" s="197" t="s">
        <v>185</v>
      </c>
      <c r="G130" s="198" t="s">
        <v>157</v>
      </c>
      <c r="H130" s="199">
        <v>1</v>
      </c>
      <c r="I130" s="200"/>
      <c r="J130" s="201">
        <f t="shared" si="0"/>
        <v>0</v>
      </c>
      <c r="K130" s="197" t="s">
        <v>158</v>
      </c>
      <c r="L130" s="202"/>
      <c r="M130" s="203" t="s">
        <v>1</v>
      </c>
      <c r="N130" s="204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82</v>
      </c>
      <c r="AT130" s="193" t="s">
        <v>164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186</v>
      </c>
    </row>
    <row r="131" spans="1:65" s="2" customFormat="1" ht="37.9" customHeight="1">
      <c r="A131" s="32"/>
      <c r="B131" s="33"/>
      <c r="C131" s="195" t="s">
        <v>187</v>
      </c>
      <c r="D131" s="195" t="s">
        <v>164</v>
      </c>
      <c r="E131" s="196" t="s">
        <v>188</v>
      </c>
      <c r="F131" s="197" t="s">
        <v>189</v>
      </c>
      <c r="G131" s="198" t="s">
        <v>190</v>
      </c>
      <c r="H131" s="199">
        <v>72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191</v>
      </c>
    </row>
    <row r="132" spans="1:65" s="2" customFormat="1" ht="37.9" customHeight="1">
      <c r="A132" s="32"/>
      <c r="B132" s="33"/>
      <c r="C132" s="182" t="s">
        <v>192</v>
      </c>
      <c r="D132" s="182" t="s">
        <v>154</v>
      </c>
      <c r="E132" s="183" t="s">
        <v>193</v>
      </c>
      <c r="F132" s="184" t="s">
        <v>194</v>
      </c>
      <c r="G132" s="185" t="s">
        <v>190</v>
      </c>
      <c r="H132" s="186">
        <v>72</v>
      </c>
      <c r="I132" s="187"/>
      <c r="J132" s="188">
        <f t="shared" si="0"/>
        <v>0</v>
      </c>
      <c r="K132" s="184" t="s">
        <v>158</v>
      </c>
      <c r="L132" s="37"/>
      <c r="M132" s="189" t="s">
        <v>1</v>
      </c>
      <c r="N132" s="190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80</v>
      </c>
      <c r="AT132" s="193" t="s">
        <v>154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195</v>
      </c>
    </row>
    <row r="133" spans="1:65" s="2" customFormat="1" ht="33" customHeight="1">
      <c r="A133" s="32"/>
      <c r="B133" s="33"/>
      <c r="C133" s="182" t="s">
        <v>196</v>
      </c>
      <c r="D133" s="182" t="s">
        <v>154</v>
      </c>
      <c r="E133" s="183" t="s">
        <v>197</v>
      </c>
      <c r="F133" s="184" t="s">
        <v>198</v>
      </c>
      <c r="G133" s="185" t="s">
        <v>157</v>
      </c>
      <c r="H133" s="186">
        <v>4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199</v>
      </c>
    </row>
    <row r="134" spans="1:65" s="2" customFormat="1" ht="33" customHeight="1">
      <c r="A134" s="32"/>
      <c r="B134" s="33"/>
      <c r="C134" s="195" t="s">
        <v>200</v>
      </c>
      <c r="D134" s="195" t="s">
        <v>164</v>
      </c>
      <c r="E134" s="196" t="s">
        <v>201</v>
      </c>
      <c r="F134" s="197" t="s">
        <v>202</v>
      </c>
      <c r="G134" s="198" t="s">
        <v>190</v>
      </c>
      <c r="H134" s="199">
        <v>18.899999999999999</v>
      </c>
      <c r="I134" s="200"/>
      <c r="J134" s="201">
        <f t="shared" si="0"/>
        <v>0</v>
      </c>
      <c r="K134" s="197" t="s">
        <v>158</v>
      </c>
      <c r="L134" s="202"/>
      <c r="M134" s="203" t="s">
        <v>1</v>
      </c>
      <c r="N134" s="204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82</v>
      </c>
      <c r="AT134" s="193" t="s">
        <v>164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203</v>
      </c>
    </row>
    <row r="135" spans="1:65" s="12" customFormat="1" ht="11.25">
      <c r="B135" s="205"/>
      <c r="C135" s="206"/>
      <c r="D135" s="207" t="s">
        <v>204</v>
      </c>
      <c r="E135" s="208" t="s">
        <v>1</v>
      </c>
      <c r="F135" s="209" t="s">
        <v>473</v>
      </c>
      <c r="G135" s="206"/>
      <c r="H135" s="210">
        <v>18.899999999999999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204</v>
      </c>
      <c r="AU135" s="216" t="s">
        <v>80</v>
      </c>
      <c r="AV135" s="12" t="s">
        <v>82</v>
      </c>
      <c r="AW135" s="12" t="s">
        <v>30</v>
      </c>
      <c r="AX135" s="12" t="s">
        <v>80</v>
      </c>
      <c r="AY135" s="216" t="s">
        <v>153</v>
      </c>
    </row>
    <row r="136" spans="1:65" s="2" customFormat="1" ht="16.5" customHeight="1">
      <c r="A136" s="32"/>
      <c r="B136" s="33"/>
      <c r="C136" s="182" t="s">
        <v>206</v>
      </c>
      <c r="D136" s="182" t="s">
        <v>154</v>
      </c>
      <c r="E136" s="183" t="s">
        <v>207</v>
      </c>
      <c r="F136" s="184" t="s">
        <v>208</v>
      </c>
      <c r="G136" s="185" t="s">
        <v>190</v>
      </c>
      <c r="H136" s="186">
        <v>18.899999999999999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80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209</v>
      </c>
    </row>
    <row r="137" spans="1:65" s="2" customFormat="1" ht="16.5" customHeight="1">
      <c r="A137" s="32"/>
      <c r="B137" s="33"/>
      <c r="C137" s="195" t="s">
        <v>210</v>
      </c>
      <c r="D137" s="195" t="s">
        <v>164</v>
      </c>
      <c r="E137" s="196" t="s">
        <v>211</v>
      </c>
      <c r="F137" s="197" t="s">
        <v>212</v>
      </c>
      <c r="G137" s="198" t="s">
        <v>213</v>
      </c>
      <c r="H137" s="199">
        <v>47.5</v>
      </c>
      <c r="I137" s="200"/>
      <c r="J137" s="201">
        <f>ROUND(I137*H137,2)</f>
        <v>0</v>
      </c>
      <c r="K137" s="197" t="s">
        <v>158</v>
      </c>
      <c r="L137" s="202"/>
      <c r="M137" s="203" t="s">
        <v>1</v>
      </c>
      <c r="N137" s="204" t="s">
        <v>38</v>
      </c>
      <c r="O137" s="69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82</v>
      </c>
      <c r="AT137" s="193" t="s">
        <v>164</v>
      </c>
      <c r="AU137" s="193" t="s">
        <v>80</v>
      </c>
      <c r="AY137" s="15" t="s">
        <v>153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5" t="s">
        <v>80</v>
      </c>
      <c r="BK137" s="194">
        <f>ROUND(I137*H137,2)</f>
        <v>0</v>
      </c>
      <c r="BL137" s="15" t="s">
        <v>80</v>
      </c>
      <c r="BM137" s="193" t="s">
        <v>214</v>
      </c>
    </row>
    <row r="138" spans="1:65" s="12" customFormat="1" ht="11.25">
      <c r="B138" s="205"/>
      <c r="C138" s="206"/>
      <c r="D138" s="207" t="s">
        <v>204</v>
      </c>
      <c r="E138" s="208" t="s">
        <v>1</v>
      </c>
      <c r="F138" s="209" t="s">
        <v>215</v>
      </c>
      <c r="G138" s="206"/>
      <c r="H138" s="210">
        <v>47.5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204</v>
      </c>
      <c r="AU138" s="216" t="s">
        <v>80</v>
      </c>
      <c r="AV138" s="12" t="s">
        <v>82</v>
      </c>
      <c r="AW138" s="12" t="s">
        <v>30</v>
      </c>
      <c r="AX138" s="12" t="s">
        <v>80</v>
      </c>
      <c r="AY138" s="216" t="s">
        <v>153</v>
      </c>
    </row>
    <row r="139" spans="1:65" s="2" customFormat="1" ht="33" customHeight="1">
      <c r="A139" s="32"/>
      <c r="B139" s="33"/>
      <c r="C139" s="182" t="s">
        <v>8</v>
      </c>
      <c r="D139" s="182" t="s">
        <v>154</v>
      </c>
      <c r="E139" s="183" t="s">
        <v>216</v>
      </c>
      <c r="F139" s="184" t="s">
        <v>217</v>
      </c>
      <c r="G139" s="185" t="s">
        <v>190</v>
      </c>
      <c r="H139" s="186">
        <v>50</v>
      </c>
      <c r="I139" s="187"/>
      <c r="J139" s="188">
        <f>ROUND(I139*H139,2)</f>
        <v>0</v>
      </c>
      <c r="K139" s="184" t="s">
        <v>158</v>
      </c>
      <c r="L139" s="37"/>
      <c r="M139" s="189" t="s">
        <v>1</v>
      </c>
      <c r="N139" s="190" t="s">
        <v>38</v>
      </c>
      <c r="O139" s="69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80</v>
      </c>
      <c r="AT139" s="193" t="s">
        <v>154</v>
      </c>
      <c r="AU139" s="193" t="s">
        <v>80</v>
      </c>
      <c r="AY139" s="15" t="s">
        <v>153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5" t="s">
        <v>80</v>
      </c>
      <c r="BK139" s="194">
        <f>ROUND(I139*H139,2)</f>
        <v>0</v>
      </c>
      <c r="BL139" s="15" t="s">
        <v>80</v>
      </c>
      <c r="BM139" s="193" t="s">
        <v>218</v>
      </c>
    </row>
    <row r="140" spans="1:65" s="2" customFormat="1" ht="24.2" customHeight="1">
      <c r="A140" s="32"/>
      <c r="B140" s="33"/>
      <c r="C140" s="195" t="s">
        <v>219</v>
      </c>
      <c r="D140" s="195" t="s">
        <v>164</v>
      </c>
      <c r="E140" s="196" t="s">
        <v>220</v>
      </c>
      <c r="F140" s="197" t="s">
        <v>221</v>
      </c>
      <c r="G140" s="198" t="s">
        <v>213</v>
      </c>
      <c r="H140" s="199">
        <v>3.1</v>
      </c>
      <c r="I140" s="200"/>
      <c r="J140" s="201">
        <f>ROUND(I140*H140,2)</f>
        <v>0</v>
      </c>
      <c r="K140" s="197" t="s">
        <v>158</v>
      </c>
      <c r="L140" s="202"/>
      <c r="M140" s="203" t="s">
        <v>1</v>
      </c>
      <c r="N140" s="204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82</v>
      </c>
      <c r="AT140" s="193" t="s">
        <v>164</v>
      </c>
      <c r="AU140" s="193" t="s">
        <v>80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222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223</v>
      </c>
      <c r="G141" s="206"/>
      <c r="H141" s="210">
        <v>3.1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80</v>
      </c>
      <c r="AV141" s="12" t="s">
        <v>82</v>
      </c>
      <c r="AW141" s="12" t="s">
        <v>30</v>
      </c>
      <c r="AX141" s="12" t="s">
        <v>80</v>
      </c>
      <c r="AY141" s="216" t="s">
        <v>153</v>
      </c>
    </row>
    <row r="142" spans="1:65" s="2" customFormat="1" ht="33" customHeight="1">
      <c r="A142" s="32"/>
      <c r="B142" s="33"/>
      <c r="C142" s="182" t="s">
        <v>224</v>
      </c>
      <c r="D142" s="182" t="s">
        <v>154</v>
      </c>
      <c r="E142" s="183" t="s">
        <v>225</v>
      </c>
      <c r="F142" s="184" t="s">
        <v>226</v>
      </c>
      <c r="G142" s="185" t="s">
        <v>190</v>
      </c>
      <c r="H142" s="186">
        <v>5</v>
      </c>
      <c r="I142" s="187"/>
      <c r="J142" s="188">
        <f>ROUND(I142*H142,2)</f>
        <v>0</v>
      </c>
      <c r="K142" s="184" t="s">
        <v>158</v>
      </c>
      <c r="L142" s="37"/>
      <c r="M142" s="189" t="s">
        <v>1</v>
      </c>
      <c r="N142" s="190" t="s">
        <v>38</v>
      </c>
      <c r="O142" s="69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80</v>
      </c>
      <c r="AT142" s="193" t="s">
        <v>154</v>
      </c>
      <c r="AU142" s="193" t="s">
        <v>80</v>
      </c>
      <c r="AY142" s="15" t="s">
        <v>153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5" t="s">
        <v>80</v>
      </c>
      <c r="BK142" s="194">
        <f>ROUND(I142*H142,2)</f>
        <v>0</v>
      </c>
      <c r="BL142" s="15" t="s">
        <v>80</v>
      </c>
      <c r="BM142" s="193" t="s">
        <v>227</v>
      </c>
    </row>
    <row r="143" spans="1:65" s="2" customFormat="1" ht="21.75" customHeight="1">
      <c r="A143" s="32"/>
      <c r="B143" s="33"/>
      <c r="C143" s="195" t="s">
        <v>228</v>
      </c>
      <c r="D143" s="195" t="s">
        <v>164</v>
      </c>
      <c r="E143" s="196" t="s">
        <v>229</v>
      </c>
      <c r="F143" s="197" t="s">
        <v>230</v>
      </c>
      <c r="G143" s="198" t="s">
        <v>157</v>
      </c>
      <c r="H143" s="199">
        <v>2</v>
      </c>
      <c r="I143" s="200"/>
      <c r="J143" s="201">
        <f>ROUND(I143*H143,2)</f>
        <v>0</v>
      </c>
      <c r="K143" s="197" t="s">
        <v>158</v>
      </c>
      <c r="L143" s="202"/>
      <c r="M143" s="203" t="s">
        <v>1</v>
      </c>
      <c r="N143" s="204" t="s">
        <v>38</v>
      </c>
      <c r="O143" s="69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82</v>
      </c>
      <c r="AT143" s="193" t="s">
        <v>164</v>
      </c>
      <c r="AU143" s="193" t="s">
        <v>80</v>
      </c>
      <c r="AY143" s="15" t="s">
        <v>153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5" t="s">
        <v>80</v>
      </c>
      <c r="BK143" s="194">
        <f>ROUND(I143*H143,2)</f>
        <v>0</v>
      </c>
      <c r="BL143" s="15" t="s">
        <v>80</v>
      </c>
      <c r="BM143" s="193" t="s">
        <v>231</v>
      </c>
    </row>
    <row r="144" spans="1:65" s="2" customFormat="1" ht="16.5" customHeight="1">
      <c r="A144" s="32"/>
      <c r="B144" s="33"/>
      <c r="C144" s="195" t="s">
        <v>232</v>
      </c>
      <c r="D144" s="195" t="s">
        <v>164</v>
      </c>
      <c r="E144" s="196" t="s">
        <v>233</v>
      </c>
      <c r="F144" s="197" t="s">
        <v>234</v>
      </c>
      <c r="G144" s="198" t="s">
        <v>157</v>
      </c>
      <c r="H144" s="199">
        <v>2</v>
      </c>
      <c r="I144" s="200"/>
      <c r="J144" s="201">
        <f>ROUND(I144*H144,2)</f>
        <v>0</v>
      </c>
      <c r="K144" s="197" t="s">
        <v>158</v>
      </c>
      <c r="L144" s="202"/>
      <c r="M144" s="203" t="s">
        <v>1</v>
      </c>
      <c r="N144" s="204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82</v>
      </c>
      <c r="AT144" s="193" t="s">
        <v>164</v>
      </c>
      <c r="AU144" s="193" t="s">
        <v>80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235</v>
      </c>
    </row>
    <row r="145" spans="1:65" s="2" customFormat="1" ht="24.2" customHeight="1">
      <c r="A145" s="32"/>
      <c r="B145" s="33"/>
      <c r="C145" s="182" t="s">
        <v>236</v>
      </c>
      <c r="D145" s="182" t="s">
        <v>154</v>
      </c>
      <c r="E145" s="183" t="s">
        <v>237</v>
      </c>
      <c r="F145" s="184" t="s">
        <v>238</v>
      </c>
      <c r="G145" s="185" t="s">
        <v>157</v>
      </c>
      <c r="H145" s="186">
        <v>4</v>
      </c>
      <c r="I145" s="187"/>
      <c r="J145" s="188">
        <f>ROUND(I145*H145,2)</f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239</v>
      </c>
    </row>
    <row r="146" spans="1:65" s="2" customFormat="1" ht="24.2" customHeight="1">
      <c r="A146" s="32"/>
      <c r="B146" s="33"/>
      <c r="C146" s="195" t="s">
        <v>7</v>
      </c>
      <c r="D146" s="195" t="s">
        <v>164</v>
      </c>
      <c r="E146" s="196" t="s">
        <v>240</v>
      </c>
      <c r="F146" s="197" t="s">
        <v>241</v>
      </c>
      <c r="G146" s="198" t="s">
        <v>190</v>
      </c>
      <c r="H146" s="199">
        <v>22</v>
      </c>
      <c r="I146" s="200"/>
      <c r="J146" s="201">
        <f>ROUND(I146*H146,2)</f>
        <v>0</v>
      </c>
      <c r="K146" s="197" t="s">
        <v>158</v>
      </c>
      <c r="L146" s="202"/>
      <c r="M146" s="240" t="s">
        <v>1</v>
      </c>
      <c r="N146" s="241" t="s">
        <v>38</v>
      </c>
      <c r="O146" s="219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82</v>
      </c>
      <c r="AT146" s="193" t="s">
        <v>164</v>
      </c>
      <c r="AU146" s="193" t="s">
        <v>80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242</v>
      </c>
    </row>
    <row r="147" spans="1:65" s="2" customFormat="1" ht="6.95" customHeight="1">
      <c r="A147" s="3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37"/>
      <c r="M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</sheetData>
  <sheetProtection algorithmName="SHA-512" hashValue="vHl4vPjw8nT2cw0msQdTkrKyct3iiNM9oNhGPu99KNQ/N2Q3vLMG4xNdJe4YM1/uc9Aq/28iZkoqcAUiRbqz1g==" saltValue="vhBL0tKMIqr81tj1/hRxNMlUQUbZ2ODsiZvUVMjSxRT+n69GUSIlQq41NgsQTknaXz/3lk74NfPw9xKNQrrKSQ==" spinCount="100000" sheet="1" objects="1" scenarios="1" formatColumns="0" formatRows="0" autoFilter="0"/>
  <autoFilter ref="C120:K146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116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472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263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ROUND(J120,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ROUND((SUM(BE120:BE151)),  2)</f>
        <v>0</v>
      </c>
      <c r="G35" s="32"/>
      <c r="H35" s="32"/>
      <c r="I35" s="128">
        <v>0.21</v>
      </c>
      <c r="J35" s="127">
        <f>ROUND(((SUM(BE120:BE151))*I35),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ROUND((SUM(BF120:BF151)),  2)</f>
        <v>0</v>
      </c>
      <c r="G36" s="32"/>
      <c r="H36" s="32"/>
      <c r="I36" s="128">
        <v>0.15</v>
      </c>
      <c r="J36" s="127">
        <f>ROUND(((SUM(BF120:BF151))*I36),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ROUND((SUM(BG120:BG151)),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ROUND((SUM(BH120:BH151)),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ROUND((SUM(BI120:BI151)),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472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02 - Venkovní prvky - stavební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J120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47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47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24.95" customHeight="1">
      <c r="A105" s="32"/>
      <c r="B105" s="33"/>
      <c r="C105" s="21" t="s">
        <v>137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6.5" customHeight="1">
      <c r="A108" s="32"/>
      <c r="B108" s="33"/>
      <c r="C108" s="34"/>
      <c r="D108" s="34"/>
      <c r="E108" s="295" t="str">
        <f>E7</f>
        <v>Oprava PZS na trati Odb. Brno Židenice - Svitavy - 2. část</v>
      </c>
      <c r="F108" s="296"/>
      <c r="G108" s="296"/>
      <c r="H108" s="29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1" customFormat="1" ht="12" customHeight="1">
      <c r="B109" s="19"/>
      <c r="C109" s="27" t="s">
        <v>127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pans="1:47" s="2" customFormat="1" ht="16.5" customHeight="1">
      <c r="A110" s="32"/>
      <c r="B110" s="33"/>
      <c r="C110" s="34"/>
      <c r="D110" s="34"/>
      <c r="E110" s="295" t="s">
        <v>472</v>
      </c>
      <c r="F110" s="297"/>
      <c r="G110" s="297"/>
      <c r="H110" s="297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7" t="s">
        <v>129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250" t="str">
        <f>E11</f>
        <v>02 - Venkovní prvky - stavební část</v>
      </c>
      <c r="F112" s="297"/>
      <c r="G112" s="297"/>
      <c r="H112" s="297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F14</f>
        <v xml:space="preserve"> </v>
      </c>
      <c r="G114" s="34"/>
      <c r="H114" s="34"/>
      <c r="I114" s="27" t="s">
        <v>22</v>
      </c>
      <c r="J114" s="64" t="str">
        <f>IF(J14="","",J14)</f>
        <v>26. 4. 2022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24</v>
      </c>
      <c r="D116" s="34"/>
      <c r="E116" s="34"/>
      <c r="F116" s="25" t="str">
        <f>E17</f>
        <v xml:space="preserve"> </v>
      </c>
      <c r="G116" s="34"/>
      <c r="H116" s="34"/>
      <c r="I116" s="27" t="s">
        <v>29</v>
      </c>
      <c r="J116" s="30" t="str">
        <f>E23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27</v>
      </c>
      <c r="D117" s="34"/>
      <c r="E117" s="34"/>
      <c r="F117" s="25" t="str">
        <f>IF(E20="","",E20)</f>
        <v>Vyplň údaj</v>
      </c>
      <c r="G117" s="34"/>
      <c r="H117" s="34"/>
      <c r="I117" s="27" t="s">
        <v>31</v>
      </c>
      <c r="J117" s="30" t="str">
        <f>E26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0" customFormat="1" ht="29.25" customHeight="1">
      <c r="A119" s="157"/>
      <c r="B119" s="158"/>
      <c r="C119" s="159" t="s">
        <v>138</v>
      </c>
      <c r="D119" s="160" t="s">
        <v>58</v>
      </c>
      <c r="E119" s="160" t="s">
        <v>54</v>
      </c>
      <c r="F119" s="160" t="s">
        <v>55</v>
      </c>
      <c r="G119" s="160" t="s">
        <v>139</v>
      </c>
      <c r="H119" s="160" t="s">
        <v>140</v>
      </c>
      <c r="I119" s="160" t="s">
        <v>141</v>
      </c>
      <c r="J119" s="160" t="s">
        <v>133</v>
      </c>
      <c r="K119" s="161" t="s">
        <v>142</v>
      </c>
      <c r="L119" s="162"/>
      <c r="M119" s="73" t="s">
        <v>1</v>
      </c>
      <c r="N119" s="74" t="s">
        <v>37</v>
      </c>
      <c r="O119" s="74" t="s">
        <v>143</v>
      </c>
      <c r="P119" s="74" t="s">
        <v>144</v>
      </c>
      <c r="Q119" s="74" t="s">
        <v>145</v>
      </c>
      <c r="R119" s="74" t="s">
        <v>146</v>
      </c>
      <c r="S119" s="74" t="s">
        <v>147</v>
      </c>
      <c r="T119" s="75" t="s">
        <v>148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2"/>
      <c r="B120" s="33"/>
      <c r="C120" s="80" t="s">
        <v>149</v>
      </c>
      <c r="D120" s="34"/>
      <c r="E120" s="34"/>
      <c r="F120" s="34"/>
      <c r="G120" s="34"/>
      <c r="H120" s="34"/>
      <c r="I120" s="34"/>
      <c r="J120" s="163">
        <f>BK120</f>
        <v>0</v>
      </c>
      <c r="K120" s="34"/>
      <c r="L120" s="37"/>
      <c r="M120" s="76"/>
      <c r="N120" s="164"/>
      <c r="O120" s="77"/>
      <c r="P120" s="165">
        <f>SUM(P121:P151)</f>
        <v>0</v>
      </c>
      <c r="Q120" s="77"/>
      <c r="R120" s="165">
        <f>SUM(R121:R151)</f>
        <v>0.30608000000000002</v>
      </c>
      <c r="S120" s="77"/>
      <c r="T120" s="166">
        <f>SUM(T121:T151)</f>
        <v>13.92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72</v>
      </c>
      <c r="AU120" s="15" t="s">
        <v>135</v>
      </c>
      <c r="BK120" s="167">
        <f>SUM(BK121:BK151)</f>
        <v>0</v>
      </c>
    </row>
    <row r="121" spans="1:65" s="2" customFormat="1" ht="24.2" customHeight="1">
      <c r="A121" s="32"/>
      <c r="B121" s="33"/>
      <c r="C121" s="182" t="s">
        <v>80</v>
      </c>
      <c r="D121" s="182" t="s">
        <v>154</v>
      </c>
      <c r="E121" s="183" t="s">
        <v>264</v>
      </c>
      <c r="F121" s="184" t="s">
        <v>265</v>
      </c>
      <c r="G121" s="185" t="s">
        <v>266</v>
      </c>
      <c r="H121" s="186">
        <v>0.1</v>
      </c>
      <c r="I121" s="187"/>
      <c r="J121" s="188">
        <f>ROUND(I121*H121,2)</f>
        <v>0</v>
      </c>
      <c r="K121" s="184" t="s">
        <v>267</v>
      </c>
      <c r="L121" s="37"/>
      <c r="M121" s="189" t="s">
        <v>1</v>
      </c>
      <c r="N121" s="190" t="s">
        <v>38</v>
      </c>
      <c r="O121" s="69"/>
      <c r="P121" s="191">
        <f>O121*H121</f>
        <v>0</v>
      </c>
      <c r="Q121" s="191">
        <v>8.8000000000000005E-3</v>
      </c>
      <c r="R121" s="191">
        <f>Q121*H121</f>
        <v>8.8000000000000014E-4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80</v>
      </c>
      <c r="AT121" s="193" t="s">
        <v>154</v>
      </c>
      <c r="AU121" s="193" t="s">
        <v>73</v>
      </c>
      <c r="AY121" s="15" t="s">
        <v>153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5" t="s">
        <v>80</v>
      </c>
      <c r="BK121" s="194">
        <f>ROUND(I121*H121,2)</f>
        <v>0</v>
      </c>
      <c r="BL121" s="15" t="s">
        <v>80</v>
      </c>
      <c r="BM121" s="193" t="s">
        <v>268</v>
      </c>
    </row>
    <row r="122" spans="1:65" s="2" customFormat="1" ht="33" customHeight="1">
      <c r="A122" s="32"/>
      <c r="B122" s="33"/>
      <c r="C122" s="182" t="s">
        <v>82</v>
      </c>
      <c r="D122" s="182" t="s">
        <v>154</v>
      </c>
      <c r="E122" s="183" t="s">
        <v>269</v>
      </c>
      <c r="F122" s="184" t="s">
        <v>270</v>
      </c>
      <c r="G122" s="185" t="s">
        <v>271</v>
      </c>
      <c r="H122" s="186">
        <v>24</v>
      </c>
      <c r="I122" s="187"/>
      <c r="J122" s="188">
        <f>ROUND(I122*H122,2)</f>
        <v>0</v>
      </c>
      <c r="K122" s="184" t="s">
        <v>267</v>
      </c>
      <c r="L122" s="37"/>
      <c r="M122" s="189" t="s">
        <v>1</v>
      </c>
      <c r="N122" s="190" t="s">
        <v>38</v>
      </c>
      <c r="O122" s="69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3" t="s">
        <v>80</v>
      </c>
      <c r="AT122" s="193" t="s">
        <v>154</v>
      </c>
      <c r="AU122" s="193" t="s">
        <v>73</v>
      </c>
      <c r="AY122" s="15" t="s">
        <v>153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5" t="s">
        <v>80</v>
      </c>
      <c r="BK122" s="194">
        <f>ROUND(I122*H122,2)</f>
        <v>0</v>
      </c>
      <c r="BL122" s="15" t="s">
        <v>80</v>
      </c>
      <c r="BM122" s="193" t="s">
        <v>272</v>
      </c>
    </row>
    <row r="123" spans="1:65" s="12" customFormat="1" ht="22.5">
      <c r="B123" s="205"/>
      <c r="C123" s="206"/>
      <c r="D123" s="207" t="s">
        <v>204</v>
      </c>
      <c r="E123" s="208" t="s">
        <v>1</v>
      </c>
      <c r="F123" s="209" t="s">
        <v>273</v>
      </c>
      <c r="G123" s="206"/>
      <c r="H123" s="210">
        <v>6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204</v>
      </c>
      <c r="AU123" s="216" t="s">
        <v>73</v>
      </c>
      <c r="AV123" s="12" t="s">
        <v>82</v>
      </c>
      <c r="AW123" s="12" t="s">
        <v>30</v>
      </c>
      <c r="AX123" s="12" t="s">
        <v>73</v>
      </c>
      <c r="AY123" s="216" t="s">
        <v>153</v>
      </c>
    </row>
    <row r="124" spans="1:65" s="12" customFormat="1" ht="22.5">
      <c r="B124" s="205"/>
      <c r="C124" s="206"/>
      <c r="D124" s="207" t="s">
        <v>204</v>
      </c>
      <c r="E124" s="208" t="s">
        <v>1</v>
      </c>
      <c r="F124" s="209" t="s">
        <v>274</v>
      </c>
      <c r="G124" s="206"/>
      <c r="H124" s="210">
        <v>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204</v>
      </c>
      <c r="AU124" s="216" t="s">
        <v>73</v>
      </c>
      <c r="AV124" s="12" t="s">
        <v>82</v>
      </c>
      <c r="AW124" s="12" t="s">
        <v>30</v>
      </c>
      <c r="AX124" s="12" t="s">
        <v>73</v>
      </c>
      <c r="AY124" s="216" t="s">
        <v>153</v>
      </c>
    </row>
    <row r="125" spans="1:65" s="12" customFormat="1" ht="11.25">
      <c r="B125" s="205"/>
      <c r="C125" s="206"/>
      <c r="D125" s="207" t="s">
        <v>204</v>
      </c>
      <c r="E125" s="208" t="s">
        <v>1</v>
      </c>
      <c r="F125" s="209" t="s">
        <v>275</v>
      </c>
      <c r="G125" s="206"/>
      <c r="H125" s="210">
        <v>16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204</v>
      </c>
      <c r="AU125" s="216" t="s">
        <v>73</v>
      </c>
      <c r="AV125" s="12" t="s">
        <v>82</v>
      </c>
      <c r="AW125" s="12" t="s">
        <v>30</v>
      </c>
      <c r="AX125" s="12" t="s">
        <v>73</v>
      </c>
      <c r="AY125" s="216" t="s">
        <v>153</v>
      </c>
    </row>
    <row r="126" spans="1:65" s="13" customFormat="1" ht="11.25">
      <c r="B126" s="222"/>
      <c r="C126" s="223"/>
      <c r="D126" s="207" t="s">
        <v>204</v>
      </c>
      <c r="E126" s="224" t="s">
        <v>1</v>
      </c>
      <c r="F126" s="225" t="s">
        <v>276</v>
      </c>
      <c r="G126" s="223"/>
      <c r="H126" s="226">
        <v>24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204</v>
      </c>
      <c r="AU126" s="232" t="s">
        <v>73</v>
      </c>
      <c r="AV126" s="13" t="s">
        <v>152</v>
      </c>
      <c r="AW126" s="13" t="s">
        <v>30</v>
      </c>
      <c r="AX126" s="13" t="s">
        <v>80</v>
      </c>
      <c r="AY126" s="232" t="s">
        <v>153</v>
      </c>
    </row>
    <row r="127" spans="1:65" s="2" customFormat="1" ht="24.2" customHeight="1">
      <c r="A127" s="32"/>
      <c r="B127" s="33"/>
      <c r="C127" s="182" t="s">
        <v>163</v>
      </c>
      <c r="D127" s="182" t="s">
        <v>154</v>
      </c>
      <c r="E127" s="183" t="s">
        <v>277</v>
      </c>
      <c r="F127" s="184" t="s">
        <v>278</v>
      </c>
      <c r="G127" s="185" t="s">
        <v>157</v>
      </c>
      <c r="H127" s="186">
        <v>4</v>
      </c>
      <c r="I127" s="187"/>
      <c r="J127" s="188">
        <f>ROUND(I127*H127,2)</f>
        <v>0</v>
      </c>
      <c r="K127" s="184" t="s">
        <v>267</v>
      </c>
      <c r="L127" s="37"/>
      <c r="M127" s="189" t="s">
        <v>1</v>
      </c>
      <c r="N127" s="190" t="s">
        <v>38</v>
      </c>
      <c r="O127" s="69"/>
      <c r="P127" s="191">
        <f>O127*H127</f>
        <v>0</v>
      </c>
      <c r="Q127" s="191">
        <v>0</v>
      </c>
      <c r="R127" s="191">
        <f>Q127*H127</f>
        <v>0</v>
      </c>
      <c r="S127" s="191">
        <v>3.48</v>
      </c>
      <c r="T127" s="192">
        <f>S127*H127</f>
        <v>13.92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73</v>
      </c>
      <c r="AY127" s="15" t="s">
        <v>153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5" t="s">
        <v>80</v>
      </c>
      <c r="BK127" s="194">
        <f>ROUND(I127*H127,2)</f>
        <v>0</v>
      </c>
      <c r="BL127" s="15" t="s">
        <v>80</v>
      </c>
      <c r="BM127" s="193" t="s">
        <v>279</v>
      </c>
    </row>
    <row r="128" spans="1:65" s="2" customFormat="1" ht="24.2" customHeight="1">
      <c r="A128" s="32"/>
      <c r="B128" s="33"/>
      <c r="C128" s="182" t="s">
        <v>152</v>
      </c>
      <c r="D128" s="182" t="s">
        <v>154</v>
      </c>
      <c r="E128" s="183" t="s">
        <v>280</v>
      </c>
      <c r="F128" s="184" t="s">
        <v>281</v>
      </c>
      <c r="G128" s="185" t="s">
        <v>157</v>
      </c>
      <c r="H128" s="186">
        <v>2</v>
      </c>
      <c r="I128" s="187"/>
      <c r="J128" s="188">
        <f>ROUND(I128*H128,2)</f>
        <v>0</v>
      </c>
      <c r="K128" s="184" t="s">
        <v>267</v>
      </c>
      <c r="L128" s="37"/>
      <c r="M128" s="189" t="s">
        <v>1</v>
      </c>
      <c r="N128" s="190" t="s">
        <v>38</v>
      </c>
      <c r="O128" s="69"/>
      <c r="P128" s="191">
        <f>O128*H128</f>
        <v>0</v>
      </c>
      <c r="Q128" s="191">
        <v>0.11984</v>
      </c>
      <c r="R128" s="191">
        <f>Q128*H128</f>
        <v>0.23968</v>
      </c>
      <c r="S128" s="191">
        <v>0</v>
      </c>
      <c r="T128" s="19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73</v>
      </c>
      <c r="AY128" s="15" t="s">
        <v>153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5" t="s">
        <v>80</v>
      </c>
      <c r="BK128" s="194">
        <f>ROUND(I128*H128,2)</f>
        <v>0</v>
      </c>
      <c r="BL128" s="15" t="s">
        <v>80</v>
      </c>
      <c r="BM128" s="193" t="s">
        <v>282</v>
      </c>
    </row>
    <row r="129" spans="1:65" s="2" customFormat="1" ht="33" customHeight="1">
      <c r="A129" s="32"/>
      <c r="B129" s="33"/>
      <c r="C129" s="182" t="s">
        <v>171</v>
      </c>
      <c r="D129" s="182" t="s">
        <v>154</v>
      </c>
      <c r="E129" s="183" t="s">
        <v>283</v>
      </c>
      <c r="F129" s="184" t="s">
        <v>284</v>
      </c>
      <c r="G129" s="185" t="s">
        <v>271</v>
      </c>
      <c r="H129" s="186">
        <v>24</v>
      </c>
      <c r="I129" s="187"/>
      <c r="J129" s="188">
        <f>ROUND(I129*H129,2)</f>
        <v>0</v>
      </c>
      <c r="K129" s="184" t="s">
        <v>267</v>
      </c>
      <c r="L129" s="37"/>
      <c r="M129" s="189" t="s">
        <v>1</v>
      </c>
      <c r="N129" s="190" t="s">
        <v>38</v>
      </c>
      <c r="O129" s="69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73</v>
      </c>
      <c r="AY129" s="15" t="s">
        <v>153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5" t="s">
        <v>80</v>
      </c>
      <c r="BK129" s="194">
        <f>ROUND(I129*H129,2)</f>
        <v>0</v>
      </c>
      <c r="BL129" s="15" t="s">
        <v>80</v>
      </c>
      <c r="BM129" s="193" t="s">
        <v>285</v>
      </c>
    </row>
    <row r="130" spans="1:65" s="2" customFormat="1" ht="24.2" customHeight="1">
      <c r="A130" s="32"/>
      <c r="B130" s="33"/>
      <c r="C130" s="182" t="s">
        <v>175</v>
      </c>
      <c r="D130" s="182" t="s">
        <v>154</v>
      </c>
      <c r="E130" s="183" t="s">
        <v>286</v>
      </c>
      <c r="F130" s="184" t="s">
        <v>287</v>
      </c>
      <c r="G130" s="185" t="s">
        <v>288</v>
      </c>
      <c r="H130" s="186">
        <v>7.9</v>
      </c>
      <c r="I130" s="187"/>
      <c r="J130" s="188">
        <f>ROUND(I130*H130,2)</f>
        <v>0</v>
      </c>
      <c r="K130" s="184" t="s">
        <v>158</v>
      </c>
      <c r="L130" s="37"/>
      <c r="M130" s="189" t="s">
        <v>1</v>
      </c>
      <c r="N130" s="190" t="s">
        <v>38</v>
      </c>
      <c r="O130" s="69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80</v>
      </c>
      <c r="AT130" s="193" t="s">
        <v>154</v>
      </c>
      <c r="AU130" s="193" t="s">
        <v>73</v>
      </c>
      <c r="AY130" s="15" t="s">
        <v>153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5" t="s">
        <v>80</v>
      </c>
      <c r="BK130" s="194">
        <f>ROUND(I130*H130,2)</f>
        <v>0</v>
      </c>
      <c r="BL130" s="15" t="s">
        <v>80</v>
      </c>
      <c r="BM130" s="193" t="s">
        <v>289</v>
      </c>
    </row>
    <row r="131" spans="1:65" s="12" customFormat="1" ht="11.25">
      <c r="B131" s="205"/>
      <c r="C131" s="206"/>
      <c r="D131" s="207" t="s">
        <v>204</v>
      </c>
      <c r="E131" s="208" t="s">
        <v>1</v>
      </c>
      <c r="F131" s="209" t="s">
        <v>290</v>
      </c>
      <c r="G131" s="206"/>
      <c r="H131" s="210">
        <v>4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204</v>
      </c>
      <c r="AU131" s="216" t="s">
        <v>73</v>
      </c>
      <c r="AV131" s="12" t="s">
        <v>82</v>
      </c>
      <c r="AW131" s="12" t="s">
        <v>30</v>
      </c>
      <c r="AX131" s="12" t="s">
        <v>73</v>
      </c>
      <c r="AY131" s="216" t="s">
        <v>153</v>
      </c>
    </row>
    <row r="132" spans="1:65" s="12" customFormat="1" ht="11.25">
      <c r="B132" s="205"/>
      <c r="C132" s="206"/>
      <c r="D132" s="207" t="s">
        <v>204</v>
      </c>
      <c r="E132" s="208" t="s">
        <v>1</v>
      </c>
      <c r="F132" s="209" t="s">
        <v>291</v>
      </c>
      <c r="G132" s="206"/>
      <c r="H132" s="210">
        <v>2.6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204</v>
      </c>
      <c r="AU132" s="216" t="s">
        <v>73</v>
      </c>
      <c r="AV132" s="12" t="s">
        <v>82</v>
      </c>
      <c r="AW132" s="12" t="s">
        <v>30</v>
      </c>
      <c r="AX132" s="12" t="s">
        <v>73</v>
      </c>
      <c r="AY132" s="216" t="s">
        <v>153</v>
      </c>
    </row>
    <row r="133" spans="1:65" s="12" customFormat="1" ht="11.25">
      <c r="B133" s="205"/>
      <c r="C133" s="206"/>
      <c r="D133" s="207" t="s">
        <v>204</v>
      </c>
      <c r="E133" s="208" t="s">
        <v>1</v>
      </c>
      <c r="F133" s="209" t="s">
        <v>292</v>
      </c>
      <c r="G133" s="206"/>
      <c r="H133" s="210">
        <v>0.5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204</v>
      </c>
      <c r="AU133" s="216" t="s">
        <v>73</v>
      </c>
      <c r="AV133" s="12" t="s">
        <v>82</v>
      </c>
      <c r="AW133" s="12" t="s">
        <v>30</v>
      </c>
      <c r="AX133" s="12" t="s">
        <v>73</v>
      </c>
      <c r="AY133" s="216" t="s">
        <v>153</v>
      </c>
    </row>
    <row r="134" spans="1:65" s="12" customFormat="1" ht="11.25">
      <c r="B134" s="205"/>
      <c r="C134" s="206"/>
      <c r="D134" s="207" t="s">
        <v>204</v>
      </c>
      <c r="E134" s="208" t="s">
        <v>1</v>
      </c>
      <c r="F134" s="209" t="s">
        <v>293</v>
      </c>
      <c r="G134" s="206"/>
      <c r="H134" s="210">
        <v>0.8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204</v>
      </c>
      <c r="AU134" s="216" t="s">
        <v>73</v>
      </c>
      <c r="AV134" s="12" t="s">
        <v>82</v>
      </c>
      <c r="AW134" s="12" t="s">
        <v>30</v>
      </c>
      <c r="AX134" s="12" t="s">
        <v>73</v>
      </c>
      <c r="AY134" s="216" t="s">
        <v>153</v>
      </c>
    </row>
    <row r="135" spans="1:65" s="13" customFormat="1" ht="11.25">
      <c r="B135" s="222"/>
      <c r="C135" s="223"/>
      <c r="D135" s="207" t="s">
        <v>204</v>
      </c>
      <c r="E135" s="224" t="s">
        <v>1</v>
      </c>
      <c r="F135" s="225" t="s">
        <v>276</v>
      </c>
      <c r="G135" s="223"/>
      <c r="H135" s="226">
        <v>7.8999999999999995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204</v>
      </c>
      <c r="AU135" s="232" t="s">
        <v>73</v>
      </c>
      <c r="AV135" s="13" t="s">
        <v>152</v>
      </c>
      <c r="AW135" s="13" t="s">
        <v>30</v>
      </c>
      <c r="AX135" s="13" t="s">
        <v>80</v>
      </c>
      <c r="AY135" s="232" t="s">
        <v>153</v>
      </c>
    </row>
    <row r="136" spans="1:65" s="2" customFormat="1" ht="66.75" customHeight="1">
      <c r="A136" s="32"/>
      <c r="B136" s="33"/>
      <c r="C136" s="182" t="s">
        <v>179</v>
      </c>
      <c r="D136" s="182" t="s">
        <v>154</v>
      </c>
      <c r="E136" s="183" t="s">
        <v>294</v>
      </c>
      <c r="F136" s="184" t="s">
        <v>295</v>
      </c>
      <c r="G136" s="185" t="s">
        <v>288</v>
      </c>
      <c r="H136" s="186">
        <v>0.5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73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296</v>
      </c>
    </row>
    <row r="137" spans="1:65" s="12" customFormat="1" ht="22.5">
      <c r="B137" s="205"/>
      <c r="C137" s="206"/>
      <c r="D137" s="207" t="s">
        <v>204</v>
      </c>
      <c r="E137" s="208" t="s">
        <v>1</v>
      </c>
      <c r="F137" s="209" t="s">
        <v>297</v>
      </c>
      <c r="G137" s="206"/>
      <c r="H137" s="210">
        <v>0.5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204</v>
      </c>
      <c r="AU137" s="216" t="s">
        <v>73</v>
      </c>
      <c r="AV137" s="12" t="s">
        <v>82</v>
      </c>
      <c r="AW137" s="12" t="s">
        <v>30</v>
      </c>
      <c r="AX137" s="12" t="s">
        <v>80</v>
      </c>
      <c r="AY137" s="216" t="s">
        <v>153</v>
      </c>
    </row>
    <row r="138" spans="1:65" s="2" customFormat="1" ht="16.5" customHeight="1">
      <c r="A138" s="32"/>
      <c r="B138" s="33"/>
      <c r="C138" s="182" t="s">
        <v>183</v>
      </c>
      <c r="D138" s="182" t="s">
        <v>154</v>
      </c>
      <c r="E138" s="183" t="s">
        <v>298</v>
      </c>
      <c r="F138" s="184" t="s">
        <v>299</v>
      </c>
      <c r="G138" s="185" t="s">
        <v>288</v>
      </c>
      <c r="H138" s="186">
        <v>4</v>
      </c>
      <c r="I138" s="187"/>
      <c r="J138" s="188">
        <f>ROUND(I138*H138,2)</f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73</v>
      </c>
      <c r="AY138" s="15" t="s">
        <v>153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80</v>
      </c>
      <c r="BK138" s="194">
        <f>ROUND(I138*H138,2)</f>
        <v>0</v>
      </c>
      <c r="BL138" s="15" t="s">
        <v>80</v>
      </c>
      <c r="BM138" s="193" t="s">
        <v>300</v>
      </c>
    </row>
    <row r="139" spans="1:65" s="12" customFormat="1" ht="11.25">
      <c r="B139" s="205"/>
      <c r="C139" s="206"/>
      <c r="D139" s="207" t="s">
        <v>204</v>
      </c>
      <c r="E139" s="208" t="s">
        <v>1</v>
      </c>
      <c r="F139" s="209" t="s">
        <v>301</v>
      </c>
      <c r="G139" s="206"/>
      <c r="H139" s="210">
        <v>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204</v>
      </c>
      <c r="AU139" s="216" t="s">
        <v>73</v>
      </c>
      <c r="AV139" s="12" t="s">
        <v>82</v>
      </c>
      <c r="AW139" s="12" t="s">
        <v>30</v>
      </c>
      <c r="AX139" s="12" t="s">
        <v>80</v>
      </c>
      <c r="AY139" s="216" t="s">
        <v>153</v>
      </c>
    </row>
    <row r="140" spans="1:65" s="2" customFormat="1" ht="33" customHeight="1">
      <c r="A140" s="32"/>
      <c r="B140" s="33"/>
      <c r="C140" s="182" t="s">
        <v>187</v>
      </c>
      <c r="D140" s="182" t="s">
        <v>154</v>
      </c>
      <c r="E140" s="183" t="s">
        <v>302</v>
      </c>
      <c r="F140" s="184" t="s">
        <v>303</v>
      </c>
      <c r="G140" s="185" t="s">
        <v>271</v>
      </c>
      <c r="H140" s="186">
        <v>21.76</v>
      </c>
      <c r="I140" s="187"/>
      <c r="J140" s="188">
        <f>ROUND(I140*H140,2)</f>
        <v>0</v>
      </c>
      <c r="K140" s="184" t="s">
        <v>267</v>
      </c>
      <c r="L140" s="37"/>
      <c r="M140" s="189" t="s">
        <v>1</v>
      </c>
      <c r="N140" s="190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80</v>
      </c>
      <c r="AT140" s="193" t="s">
        <v>154</v>
      </c>
      <c r="AU140" s="193" t="s">
        <v>73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304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474</v>
      </c>
      <c r="G141" s="206"/>
      <c r="H141" s="210">
        <v>5.76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73</v>
      </c>
      <c r="AV141" s="12" t="s">
        <v>82</v>
      </c>
      <c r="AW141" s="12" t="s">
        <v>30</v>
      </c>
      <c r="AX141" s="12" t="s">
        <v>73</v>
      </c>
      <c r="AY141" s="216" t="s">
        <v>153</v>
      </c>
    </row>
    <row r="142" spans="1:65" s="12" customFormat="1" ht="11.25">
      <c r="B142" s="205"/>
      <c r="C142" s="206"/>
      <c r="D142" s="207" t="s">
        <v>204</v>
      </c>
      <c r="E142" s="208" t="s">
        <v>1</v>
      </c>
      <c r="F142" s="209" t="s">
        <v>306</v>
      </c>
      <c r="G142" s="206"/>
      <c r="H142" s="210">
        <v>16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204</v>
      </c>
      <c r="AU142" s="216" t="s">
        <v>73</v>
      </c>
      <c r="AV142" s="12" t="s">
        <v>82</v>
      </c>
      <c r="AW142" s="12" t="s">
        <v>30</v>
      </c>
      <c r="AX142" s="12" t="s">
        <v>73</v>
      </c>
      <c r="AY142" s="216" t="s">
        <v>153</v>
      </c>
    </row>
    <row r="143" spans="1:65" s="13" customFormat="1" ht="11.25">
      <c r="B143" s="222"/>
      <c r="C143" s="223"/>
      <c r="D143" s="207" t="s">
        <v>204</v>
      </c>
      <c r="E143" s="224" t="s">
        <v>1</v>
      </c>
      <c r="F143" s="225" t="s">
        <v>276</v>
      </c>
      <c r="G143" s="223"/>
      <c r="H143" s="226">
        <v>21.759999999999998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204</v>
      </c>
      <c r="AU143" s="232" t="s">
        <v>73</v>
      </c>
      <c r="AV143" s="13" t="s">
        <v>152</v>
      </c>
      <c r="AW143" s="13" t="s">
        <v>30</v>
      </c>
      <c r="AX143" s="13" t="s">
        <v>80</v>
      </c>
      <c r="AY143" s="232" t="s">
        <v>153</v>
      </c>
    </row>
    <row r="144" spans="1:65" s="2" customFormat="1" ht="24.2" customHeight="1">
      <c r="A144" s="32"/>
      <c r="B144" s="33"/>
      <c r="C144" s="182" t="s">
        <v>192</v>
      </c>
      <c r="D144" s="182" t="s">
        <v>154</v>
      </c>
      <c r="E144" s="183" t="s">
        <v>307</v>
      </c>
      <c r="F144" s="184" t="s">
        <v>308</v>
      </c>
      <c r="G144" s="185" t="s">
        <v>190</v>
      </c>
      <c r="H144" s="186">
        <v>18</v>
      </c>
      <c r="I144" s="187"/>
      <c r="J144" s="188">
        <f>ROUND(I144*H144,2)</f>
        <v>0</v>
      </c>
      <c r="K144" s="184" t="s">
        <v>267</v>
      </c>
      <c r="L144" s="37"/>
      <c r="M144" s="189" t="s">
        <v>1</v>
      </c>
      <c r="N144" s="190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80</v>
      </c>
      <c r="AT144" s="193" t="s">
        <v>154</v>
      </c>
      <c r="AU144" s="193" t="s">
        <v>73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309</v>
      </c>
    </row>
    <row r="145" spans="1:65" s="2" customFormat="1" ht="24.2" customHeight="1">
      <c r="A145" s="32"/>
      <c r="B145" s="33"/>
      <c r="C145" s="182" t="s">
        <v>196</v>
      </c>
      <c r="D145" s="182" t="s">
        <v>154</v>
      </c>
      <c r="E145" s="183" t="s">
        <v>310</v>
      </c>
      <c r="F145" s="184" t="s">
        <v>311</v>
      </c>
      <c r="G145" s="185" t="s">
        <v>190</v>
      </c>
      <c r="H145" s="186">
        <v>68</v>
      </c>
      <c r="I145" s="187"/>
      <c r="J145" s="188">
        <f>ROUND(I145*H145,2)</f>
        <v>0</v>
      </c>
      <c r="K145" s="184" t="s">
        <v>267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73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312</v>
      </c>
    </row>
    <row r="146" spans="1:65" s="2" customFormat="1" ht="44.25" customHeight="1">
      <c r="A146" s="32"/>
      <c r="B146" s="33"/>
      <c r="C146" s="182" t="s">
        <v>200</v>
      </c>
      <c r="D146" s="182" t="s">
        <v>154</v>
      </c>
      <c r="E146" s="183" t="s">
        <v>313</v>
      </c>
      <c r="F146" s="184" t="s">
        <v>314</v>
      </c>
      <c r="G146" s="185" t="s">
        <v>315</v>
      </c>
      <c r="H146" s="186">
        <v>76</v>
      </c>
      <c r="I146" s="187"/>
      <c r="J146" s="188">
        <f>ROUND(I146*H146,2)</f>
        <v>0</v>
      </c>
      <c r="K146" s="184" t="s">
        <v>267</v>
      </c>
      <c r="L146" s="37"/>
      <c r="M146" s="189" t="s">
        <v>1</v>
      </c>
      <c r="N146" s="190" t="s">
        <v>38</v>
      </c>
      <c r="O146" s="69"/>
      <c r="P146" s="191">
        <f>O146*H146</f>
        <v>0</v>
      </c>
      <c r="Q146" s="191">
        <v>2.0000000000000002E-5</v>
      </c>
      <c r="R146" s="191">
        <f>Q146*H146</f>
        <v>1.5200000000000001E-3</v>
      </c>
      <c r="S146" s="191">
        <v>0</v>
      </c>
      <c r="T146" s="19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80</v>
      </c>
      <c r="AT146" s="193" t="s">
        <v>154</v>
      </c>
      <c r="AU146" s="193" t="s">
        <v>73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316</v>
      </c>
    </row>
    <row r="147" spans="1:65" s="12" customFormat="1" ht="11.25">
      <c r="B147" s="205"/>
      <c r="C147" s="206"/>
      <c r="D147" s="207" t="s">
        <v>204</v>
      </c>
      <c r="E147" s="208" t="s">
        <v>1</v>
      </c>
      <c r="F147" s="209" t="s">
        <v>475</v>
      </c>
      <c r="G147" s="206"/>
      <c r="H147" s="210">
        <v>18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204</v>
      </c>
      <c r="AU147" s="216" t="s">
        <v>73</v>
      </c>
      <c r="AV147" s="12" t="s">
        <v>82</v>
      </c>
      <c r="AW147" s="12" t="s">
        <v>30</v>
      </c>
      <c r="AX147" s="12" t="s">
        <v>73</v>
      </c>
      <c r="AY147" s="216" t="s">
        <v>153</v>
      </c>
    </row>
    <row r="148" spans="1:65" s="12" customFormat="1" ht="11.25">
      <c r="B148" s="205"/>
      <c r="C148" s="206"/>
      <c r="D148" s="207" t="s">
        <v>204</v>
      </c>
      <c r="E148" s="208" t="s">
        <v>1</v>
      </c>
      <c r="F148" s="209" t="s">
        <v>318</v>
      </c>
      <c r="G148" s="206"/>
      <c r="H148" s="210">
        <v>50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204</v>
      </c>
      <c r="AU148" s="216" t="s">
        <v>73</v>
      </c>
      <c r="AV148" s="12" t="s">
        <v>82</v>
      </c>
      <c r="AW148" s="12" t="s">
        <v>30</v>
      </c>
      <c r="AX148" s="12" t="s">
        <v>73</v>
      </c>
      <c r="AY148" s="216" t="s">
        <v>153</v>
      </c>
    </row>
    <row r="149" spans="1:65" s="12" customFormat="1" ht="11.25">
      <c r="B149" s="205"/>
      <c r="C149" s="206"/>
      <c r="D149" s="207" t="s">
        <v>204</v>
      </c>
      <c r="E149" s="208" t="s">
        <v>1</v>
      </c>
      <c r="F149" s="209" t="s">
        <v>319</v>
      </c>
      <c r="G149" s="206"/>
      <c r="H149" s="210">
        <v>8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204</v>
      </c>
      <c r="AU149" s="216" t="s">
        <v>73</v>
      </c>
      <c r="AV149" s="12" t="s">
        <v>82</v>
      </c>
      <c r="AW149" s="12" t="s">
        <v>30</v>
      </c>
      <c r="AX149" s="12" t="s">
        <v>73</v>
      </c>
      <c r="AY149" s="216" t="s">
        <v>153</v>
      </c>
    </row>
    <row r="150" spans="1:65" s="13" customFormat="1" ht="11.25">
      <c r="B150" s="222"/>
      <c r="C150" s="223"/>
      <c r="D150" s="207" t="s">
        <v>204</v>
      </c>
      <c r="E150" s="224" t="s">
        <v>1</v>
      </c>
      <c r="F150" s="225" t="s">
        <v>276</v>
      </c>
      <c r="G150" s="223"/>
      <c r="H150" s="226">
        <v>76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204</v>
      </c>
      <c r="AU150" s="232" t="s">
        <v>73</v>
      </c>
      <c r="AV150" s="13" t="s">
        <v>152</v>
      </c>
      <c r="AW150" s="13" t="s">
        <v>30</v>
      </c>
      <c r="AX150" s="13" t="s">
        <v>80</v>
      </c>
      <c r="AY150" s="232" t="s">
        <v>153</v>
      </c>
    </row>
    <row r="151" spans="1:65" s="2" customFormat="1" ht="44.25" customHeight="1">
      <c r="A151" s="32"/>
      <c r="B151" s="33"/>
      <c r="C151" s="182" t="s">
        <v>206</v>
      </c>
      <c r="D151" s="182" t="s">
        <v>154</v>
      </c>
      <c r="E151" s="183" t="s">
        <v>329</v>
      </c>
      <c r="F151" s="184" t="s">
        <v>330</v>
      </c>
      <c r="G151" s="185" t="s">
        <v>190</v>
      </c>
      <c r="H151" s="186">
        <v>20</v>
      </c>
      <c r="I151" s="187"/>
      <c r="J151" s="188">
        <f>ROUND(I151*H151,2)</f>
        <v>0</v>
      </c>
      <c r="K151" s="184" t="s">
        <v>267</v>
      </c>
      <c r="L151" s="37"/>
      <c r="M151" s="217" t="s">
        <v>1</v>
      </c>
      <c r="N151" s="218" t="s">
        <v>38</v>
      </c>
      <c r="O151" s="219"/>
      <c r="P151" s="220">
        <f>O151*H151</f>
        <v>0</v>
      </c>
      <c r="Q151" s="220">
        <v>3.2000000000000002E-3</v>
      </c>
      <c r="R151" s="220">
        <f>Q151*H151</f>
        <v>6.4000000000000001E-2</v>
      </c>
      <c r="S151" s="220">
        <v>0</v>
      </c>
      <c r="T151" s="22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73</v>
      </c>
      <c r="AY151" s="15" t="s">
        <v>153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5" t="s">
        <v>80</v>
      </c>
      <c r="BK151" s="194">
        <f>ROUND(I151*H151,2)</f>
        <v>0</v>
      </c>
      <c r="BL151" s="15" t="s">
        <v>80</v>
      </c>
      <c r="BM151" s="193" t="s">
        <v>331</v>
      </c>
    </row>
    <row r="152" spans="1:65" s="2" customFormat="1" ht="6.95" customHeight="1">
      <c r="A152" s="3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37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sheetProtection algorithmName="SHA-512" hashValue="uXAu/t8lVZhSPl9Ssoh255L2PjyN8aymoLUL5Gf3h7cNX8P7iX0yXvRtbebN99bh2CKTtMRKD0Yq5Yh1Co+56w==" saltValue="n9odGZa4hV5ShzC7+ou1PQcwKVjq2Q1q4OYLl3vlXqWl+opagqYDi0GOwQgdI911s/TVjjqgmngNyN7My8BIwQ==" spinCount="100000" sheet="1" objects="1" scenarios="1" formatColumns="0" formatRows="0" autoFilter="0"/>
  <autoFilter ref="C119:K151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117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472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332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ROUND((SUM(BE121:BE157)),  2)</f>
        <v>0</v>
      </c>
      <c r="G35" s="32"/>
      <c r="H35" s="32"/>
      <c r="I35" s="128">
        <v>0.21</v>
      </c>
      <c r="J35" s="127">
        <f>ROUND(((SUM(BE121:BE157))*I35),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ROUND((SUM(BF121:BF157)),  2)</f>
        <v>0</v>
      </c>
      <c r="G36" s="32"/>
      <c r="H36" s="32"/>
      <c r="I36" s="128">
        <v>0.15</v>
      </c>
      <c r="J36" s="127">
        <f>ROUND(((SUM(BF121:BF157))*I36),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ROUND((SUM(BG121:BG157)),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ROUND((SUM(BH121:BH157)),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ROUND((SUM(BI121:BI157)),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472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03 - Vnitřní technologie PZS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472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03 - Vnitřní technologie PZS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SUM(P123:P157)</f>
        <v>0</v>
      </c>
      <c r="Q122" s="176"/>
      <c r="R122" s="177">
        <f>SUM(R123:R157)</f>
        <v>0</v>
      </c>
      <c r="S122" s="176"/>
      <c r="T122" s="178">
        <f>SUM(T123:T157)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SUM(BK123:BK157)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333</v>
      </c>
      <c r="F123" s="184" t="s">
        <v>334</v>
      </c>
      <c r="G123" s="185" t="s">
        <v>157</v>
      </c>
      <c r="H123" s="186">
        <v>32</v>
      </c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335</v>
      </c>
    </row>
    <row r="124" spans="1:65" s="2" customFormat="1" ht="24.2" customHeight="1">
      <c r="A124" s="32"/>
      <c r="B124" s="33"/>
      <c r="C124" s="182" t="s">
        <v>82</v>
      </c>
      <c r="D124" s="182" t="s">
        <v>154</v>
      </c>
      <c r="E124" s="183" t="s">
        <v>336</v>
      </c>
      <c r="F124" s="184" t="s">
        <v>337</v>
      </c>
      <c r="G124" s="185" t="s">
        <v>157</v>
      </c>
      <c r="H124" s="186">
        <v>1</v>
      </c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338</v>
      </c>
    </row>
    <row r="125" spans="1:65" s="2" customFormat="1" ht="16.5" customHeight="1">
      <c r="A125" s="32"/>
      <c r="B125" s="33"/>
      <c r="C125" s="182" t="s">
        <v>163</v>
      </c>
      <c r="D125" s="182" t="s">
        <v>154</v>
      </c>
      <c r="E125" s="183" t="s">
        <v>339</v>
      </c>
      <c r="F125" s="184" t="s">
        <v>340</v>
      </c>
      <c r="G125" s="185" t="s">
        <v>157</v>
      </c>
      <c r="H125" s="186">
        <v>1</v>
      </c>
      <c r="I125" s="187"/>
      <c r="J125" s="188">
        <f>ROUND(I125*H125,2)</f>
        <v>0</v>
      </c>
      <c r="K125" s="184" t="s">
        <v>158</v>
      </c>
      <c r="L125" s="37"/>
      <c r="M125" s="189" t="s">
        <v>1</v>
      </c>
      <c r="N125" s="190" t="s">
        <v>38</v>
      </c>
      <c r="O125" s="69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341</v>
      </c>
    </row>
    <row r="126" spans="1:65" s="2" customFormat="1" ht="44.25" customHeight="1">
      <c r="A126" s="32"/>
      <c r="B126" s="33"/>
      <c r="C126" s="195" t="s">
        <v>152</v>
      </c>
      <c r="D126" s="195" t="s">
        <v>164</v>
      </c>
      <c r="E126" s="196" t="s">
        <v>342</v>
      </c>
      <c r="F126" s="197" t="s">
        <v>343</v>
      </c>
      <c r="G126" s="198" t="s">
        <v>344</v>
      </c>
      <c r="H126" s="199">
        <v>0.9</v>
      </c>
      <c r="I126" s="200"/>
      <c r="J126" s="201">
        <f>ROUND(I126*H126,2)</f>
        <v>0</v>
      </c>
      <c r="K126" s="197" t="s">
        <v>158</v>
      </c>
      <c r="L126" s="202"/>
      <c r="M126" s="203" t="s">
        <v>1</v>
      </c>
      <c r="N126" s="204" t="s">
        <v>38</v>
      </c>
      <c r="O126" s="69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82</v>
      </c>
      <c r="AT126" s="193" t="s">
        <v>164</v>
      </c>
      <c r="AU126" s="193" t="s">
        <v>80</v>
      </c>
      <c r="AY126" s="15" t="s">
        <v>153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5" t="s">
        <v>80</v>
      </c>
      <c r="BK126" s="194">
        <f>ROUND(I126*H126,2)</f>
        <v>0</v>
      </c>
      <c r="BL126" s="15" t="s">
        <v>80</v>
      </c>
      <c r="BM126" s="193" t="s">
        <v>345</v>
      </c>
    </row>
    <row r="127" spans="1:65" s="2" customFormat="1" ht="19.5">
      <c r="A127" s="32"/>
      <c r="B127" s="33"/>
      <c r="C127" s="34"/>
      <c r="D127" s="207" t="s">
        <v>346</v>
      </c>
      <c r="E127" s="34"/>
      <c r="F127" s="233" t="s">
        <v>347</v>
      </c>
      <c r="G127" s="34"/>
      <c r="H127" s="34"/>
      <c r="I127" s="234"/>
      <c r="J127" s="34"/>
      <c r="K127" s="34"/>
      <c r="L127" s="37"/>
      <c r="M127" s="235"/>
      <c r="N127" s="236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346</v>
      </c>
      <c r="AU127" s="15" t="s">
        <v>80</v>
      </c>
    </row>
    <row r="128" spans="1:65" s="2" customFormat="1" ht="44.25" customHeight="1">
      <c r="A128" s="32"/>
      <c r="B128" s="33"/>
      <c r="C128" s="195" t="s">
        <v>171</v>
      </c>
      <c r="D128" s="195" t="s">
        <v>164</v>
      </c>
      <c r="E128" s="196" t="s">
        <v>348</v>
      </c>
      <c r="F128" s="197" t="s">
        <v>349</v>
      </c>
      <c r="G128" s="198" t="s">
        <v>157</v>
      </c>
      <c r="H128" s="199">
        <v>1</v>
      </c>
      <c r="I128" s="200"/>
      <c r="J128" s="201">
        <f t="shared" ref="J128:J139" si="0">ROUND(I128*H128,2)</f>
        <v>0</v>
      </c>
      <c r="K128" s="197" t="s">
        <v>158</v>
      </c>
      <c r="L128" s="202"/>
      <c r="M128" s="203" t="s">
        <v>1</v>
      </c>
      <c r="N128" s="204" t="s">
        <v>38</v>
      </c>
      <c r="O128" s="69"/>
      <c r="P128" s="191">
        <f t="shared" ref="P128:P139" si="1">O128*H128</f>
        <v>0</v>
      </c>
      <c r="Q128" s="191">
        <v>0</v>
      </c>
      <c r="R128" s="191">
        <f t="shared" ref="R128:R139" si="2">Q128*H128</f>
        <v>0</v>
      </c>
      <c r="S128" s="191">
        <v>0</v>
      </c>
      <c r="T128" s="192">
        <f t="shared" ref="T128:T139" si="3"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82</v>
      </c>
      <c r="AT128" s="193" t="s">
        <v>164</v>
      </c>
      <c r="AU128" s="193" t="s">
        <v>80</v>
      </c>
      <c r="AY128" s="15" t="s">
        <v>153</v>
      </c>
      <c r="BE128" s="194">
        <f t="shared" ref="BE128:BE139" si="4">IF(N128="základní",J128,0)</f>
        <v>0</v>
      </c>
      <c r="BF128" s="194">
        <f t="shared" ref="BF128:BF139" si="5">IF(N128="snížená",J128,0)</f>
        <v>0</v>
      </c>
      <c r="BG128" s="194">
        <f t="shared" ref="BG128:BG139" si="6">IF(N128="zákl. přenesená",J128,0)</f>
        <v>0</v>
      </c>
      <c r="BH128" s="194">
        <f t="shared" ref="BH128:BH139" si="7">IF(N128="sníž. přenesená",J128,0)</f>
        <v>0</v>
      </c>
      <c r="BI128" s="194">
        <f t="shared" ref="BI128:BI139" si="8">IF(N128="nulová",J128,0)</f>
        <v>0</v>
      </c>
      <c r="BJ128" s="15" t="s">
        <v>80</v>
      </c>
      <c r="BK128" s="194">
        <f t="shared" ref="BK128:BK139" si="9">ROUND(I128*H128,2)</f>
        <v>0</v>
      </c>
      <c r="BL128" s="15" t="s">
        <v>80</v>
      </c>
      <c r="BM128" s="193" t="s">
        <v>350</v>
      </c>
    </row>
    <row r="129" spans="1:65" s="2" customFormat="1" ht="24.2" customHeight="1">
      <c r="A129" s="32"/>
      <c r="B129" s="33"/>
      <c r="C129" s="182" t="s">
        <v>175</v>
      </c>
      <c r="D129" s="182" t="s">
        <v>154</v>
      </c>
      <c r="E129" s="183" t="s">
        <v>351</v>
      </c>
      <c r="F129" s="184" t="s">
        <v>352</v>
      </c>
      <c r="G129" s="185" t="s">
        <v>157</v>
      </c>
      <c r="H129" s="186">
        <v>1</v>
      </c>
      <c r="I129" s="187"/>
      <c r="J129" s="188">
        <f t="shared" si="0"/>
        <v>0</v>
      </c>
      <c r="K129" s="184" t="s">
        <v>158</v>
      </c>
      <c r="L129" s="37"/>
      <c r="M129" s="189" t="s">
        <v>1</v>
      </c>
      <c r="N129" s="190" t="s">
        <v>38</v>
      </c>
      <c r="O129" s="69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80</v>
      </c>
      <c r="AY129" s="15" t="s">
        <v>153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5" t="s">
        <v>80</v>
      </c>
      <c r="BK129" s="194">
        <f t="shared" si="9"/>
        <v>0</v>
      </c>
      <c r="BL129" s="15" t="s">
        <v>80</v>
      </c>
      <c r="BM129" s="193" t="s">
        <v>353</v>
      </c>
    </row>
    <row r="130" spans="1:65" s="2" customFormat="1" ht="16.5" customHeight="1">
      <c r="A130" s="32"/>
      <c r="B130" s="33"/>
      <c r="C130" s="195" t="s">
        <v>179</v>
      </c>
      <c r="D130" s="195" t="s">
        <v>164</v>
      </c>
      <c r="E130" s="196" t="s">
        <v>354</v>
      </c>
      <c r="F130" s="197" t="s">
        <v>355</v>
      </c>
      <c r="G130" s="198" t="s">
        <v>157</v>
      </c>
      <c r="H130" s="199">
        <v>4</v>
      </c>
      <c r="I130" s="200"/>
      <c r="J130" s="201">
        <f t="shared" si="0"/>
        <v>0</v>
      </c>
      <c r="K130" s="197" t="s">
        <v>158</v>
      </c>
      <c r="L130" s="202"/>
      <c r="M130" s="203" t="s">
        <v>1</v>
      </c>
      <c r="N130" s="204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82</v>
      </c>
      <c r="AT130" s="193" t="s">
        <v>164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356</v>
      </c>
    </row>
    <row r="131" spans="1:65" s="2" customFormat="1" ht="49.15" customHeight="1">
      <c r="A131" s="32"/>
      <c r="B131" s="33"/>
      <c r="C131" s="195" t="s">
        <v>183</v>
      </c>
      <c r="D131" s="195" t="s">
        <v>164</v>
      </c>
      <c r="E131" s="196" t="s">
        <v>357</v>
      </c>
      <c r="F131" s="197" t="s">
        <v>358</v>
      </c>
      <c r="G131" s="198" t="s">
        <v>157</v>
      </c>
      <c r="H131" s="199">
        <v>2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359</v>
      </c>
    </row>
    <row r="132" spans="1:65" s="2" customFormat="1" ht="24.2" customHeight="1">
      <c r="A132" s="32"/>
      <c r="B132" s="33"/>
      <c r="C132" s="182" t="s">
        <v>187</v>
      </c>
      <c r="D132" s="182" t="s">
        <v>154</v>
      </c>
      <c r="E132" s="183" t="s">
        <v>360</v>
      </c>
      <c r="F132" s="184" t="s">
        <v>361</v>
      </c>
      <c r="G132" s="185" t="s">
        <v>157</v>
      </c>
      <c r="H132" s="186">
        <v>2</v>
      </c>
      <c r="I132" s="187"/>
      <c r="J132" s="188">
        <f t="shared" si="0"/>
        <v>0</v>
      </c>
      <c r="K132" s="184" t="s">
        <v>158</v>
      </c>
      <c r="L132" s="37"/>
      <c r="M132" s="189" t="s">
        <v>1</v>
      </c>
      <c r="N132" s="190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80</v>
      </c>
      <c r="AT132" s="193" t="s">
        <v>154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362</v>
      </c>
    </row>
    <row r="133" spans="1:65" s="2" customFormat="1" ht="24.2" customHeight="1">
      <c r="A133" s="32"/>
      <c r="B133" s="33"/>
      <c r="C133" s="182" t="s">
        <v>192</v>
      </c>
      <c r="D133" s="182" t="s">
        <v>154</v>
      </c>
      <c r="E133" s="183" t="s">
        <v>363</v>
      </c>
      <c r="F133" s="184" t="s">
        <v>364</v>
      </c>
      <c r="G133" s="185" t="s">
        <v>157</v>
      </c>
      <c r="H133" s="186">
        <v>32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365</v>
      </c>
    </row>
    <row r="134" spans="1:65" s="2" customFormat="1" ht="16.5" customHeight="1">
      <c r="A134" s="32"/>
      <c r="B134" s="33"/>
      <c r="C134" s="182" t="s">
        <v>196</v>
      </c>
      <c r="D134" s="182" t="s">
        <v>154</v>
      </c>
      <c r="E134" s="183" t="s">
        <v>366</v>
      </c>
      <c r="F134" s="184" t="s">
        <v>367</v>
      </c>
      <c r="G134" s="185" t="s">
        <v>157</v>
      </c>
      <c r="H134" s="186">
        <v>32</v>
      </c>
      <c r="I134" s="187"/>
      <c r="J134" s="188">
        <f t="shared" si="0"/>
        <v>0</v>
      </c>
      <c r="K134" s="184" t="s">
        <v>158</v>
      </c>
      <c r="L134" s="37"/>
      <c r="M134" s="189" t="s">
        <v>1</v>
      </c>
      <c r="N134" s="190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80</v>
      </c>
      <c r="AT134" s="193" t="s">
        <v>154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368</v>
      </c>
    </row>
    <row r="135" spans="1:65" s="2" customFormat="1" ht="21.75" customHeight="1">
      <c r="A135" s="32"/>
      <c r="B135" s="33"/>
      <c r="C135" s="195" t="s">
        <v>200</v>
      </c>
      <c r="D135" s="195" t="s">
        <v>164</v>
      </c>
      <c r="E135" s="196" t="s">
        <v>369</v>
      </c>
      <c r="F135" s="197" t="s">
        <v>370</v>
      </c>
      <c r="G135" s="198" t="s">
        <v>157</v>
      </c>
      <c r="H135" s="199">
        <v>1</v>
      </c>
      <c r="I135" s="200"/>
      <c r="J135" s="201">
        <f t="shared" si="0"/>
        <v>0</v>
      </c>
      <c r="K135" s="197" t="s">
        <v>158</v>
      </c>
      <c r="L135" s="202"/>
      <c r="M135" s="203" t="s">
        <v>1</v>
      </c>
      <c r="N135" s="204" t="s">
        <v>38</v>
      </c>
      <c r="O135" s="69"/>
      <c r="P135" s="191">
        <f t="shared" si="1"/>
        <v>0</v>
      </c>
      <c r="Q135" s="191">
        <v>0</v>
      </c>
      <c r="R135" s="191">
        <f t="shared" si="2"/>
        <v>0</v>
      </c>
      <c r="S135" s="191">
        <v>0</v>
      </c>
      <c r="T135" s="192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3" t="s">
        <v>82</v>
      </c>
      <c r="AT135" s="193" t="s">
        <v>164</v>
      </c>
      <c r="AU135" s="193" t="s">
        <v>80</v>
      </c>
      <c r="AY135" s="15" t="s">
        <v>153</v>
      </c>
      <c r="BE135" s="194">
        <f t="shared" si="4"/>
        <v>0</v>
      </c>
      <c r="BF135" s="194">
        <f t="shared" si="5"/>
        <v>0</v>
      </c>
      <c r="BG135" s="194">
        <f t="shared" si="6"/>
        <v>0</v>
      </c>
      <c r="BH135" s="194">
        <f t="shared" si="7"/>
        <v>0</v>
      </c>
      <c r="BI135" s="194">
        <f t="shared" si="8"/>
        <v>0</v>
      </c>
      <c r="BJ135" s="15" t="s">
        <v>80</v>
      </c>
      <c r="BK135" s="194">
        <f t="shared" si="9"/>
        <v>0</v>
      </c>
      <c r="BL135" s="15" t="s">
        <v>80</v>
      </c>
      <c r="BM135" s="193" t="s">
        <v>371</v>
      </c>
    </row>
    <row r="136" spans="1:65" s="2" customFormat="1" ht="44.25" customHeight="1">
      <c r="A136" s="32"/>
      <c r="B136" s="33"/>
      <c r="C136" s="195" t="s">
        <v>206</v>
      </c>
      <c r="D136" s="195" t="s">
        <v>164</v>
      </c>
      <c r="E136" s="196" t="s">
        <v>372</v>
      </c>
      <c r="F136" s="197" t="s">
        <v>373</v>
      </c>
      <c r="G136" s="198" t="s">
        <v>157</v>
      </c>
      <c r="H136" s="199">
        <v>1</v>
      </c>
      <c r="I136" s="200"/>
      <c r="J136" s="201">
        <f t="shared" si="0"/>
        <v>0</v>
      </c>
      <c r="K136" s="197" t="s">
        <v>158</v>
      </c>
      <c r="L136" s="202"/>
      <c r="M136" s="203" t="s">
        <v>1</v>
      </c>
      <c r="N136" s="204" t="s">
        <v>38</v>
      </c>
      <c r="O136" s="69"/>
      <c r="P136" s="191">
        <f t="shared" si="1"/>
        <v>0</v>
      </c>
      <c r="Q136" s="191">
        <v>0</v>
      </c>
      <c r="R136" s="191">
        <f t="shared" si="2"/>
        <v>0</v>
      </c>
      <c r="S136" s="191">
        <v>0</v>
      </c>
      <c r="T136" s="192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82</v>
      </c>
      <c r="AT136" s="193" t="s">
        <v>164</v>
      </c>
      <c r="AU136" s="193" t="s">
        <v>80</v>
      </c>
      <c r="AY136" s="15" t="s">
        <v>153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15" t="s">
        <v>80</v>
      </c>
      <c r="BK136" s="194">
        <f t="shared" si="9"/>
        <v>0</v>
      </c>
      <c r="BL136" s="15" t="s">
        <v>80</v>
      </c>
      <c r="BM136" s="193" t="s">
        <v>374</v>
      </c>
    </row>
    <row r="137" spans="1:65" s="2" customFormat="1" ht="21.75" customHeight="1">
      <c r="A137" s="32"/>
      <c r="B137" s="33"/>
      <c r="C137" s="182" t="s">
        <v>210</v>
      </c>
      <c r="D137" s="182" t="s">
        <v>154</v>
      </c>
      <c r="E137" s="183" t="s">
        <v>375</v>
      </c>
      <c r="F137" s="184" t="s">
        <v>376</v>
      </c>
      <c r="G137" s="185" t="s">
        <v>157</v>
      </c>
      <c r="H137" s="186">
        <v>1</v>
      </c>
      <c r="I137" s="187"/>
      <c r="J137" s="188">
        <f t="shared" si="0"/>
        <v>0</v>
      </c>
      <c r="K137" s="184" t="s">
        <v>158</v>
      </c>
      <c r="L137" s="37"/>
      <c r="M137" s="189" t="s">
        <v>1</v>
      </c>
      <c r="N137" s="190" t="s">
        <v>38</v>
      </c>
      <c r="O137" s="69"/>
      <c r="P137" s="191">
        <f t="shared" si="1"/>
        <v>0</v>
      </c>
      <c r="Q137" s="191">
        <v>0</v>
      </c>
      <c r="R137" s="191">
        <f t="shared" si="2"/>
        <v>0</v>
      </c>
      <c r="S137" s="191">
        <v>0</v>
      </c>
      <c r="T137" s="192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80</v>
      </c>
      <c r="AT137" s="193" t="s">
        <v>154</v>
      </c>
      <c r="AU137" s="193" t="s">
        <v>80</v>
      </c>
      <c r="AY137" s="15" t="s">
        <v>153</v>
      </c>
      <c r="BE137" s="194">
        <f t="shared" si="4"/>
        <v>0</v>
      </c>
      <c r="BF137" s="194">
        <f t="shared" si="5"/>
        <v>0</v>
      </c>
      <c r="BG137" s="194">
        <f t="shared" si="6"/>
        <v>0</v>
      </c>
      <c r="BH137" s="194">
        <f t="shared" si="7"/>
        <v>0</v>
      </c>
      <c r="BI137" s="194">
        <f t="shared" si="8"/>
        <v>0</v>
      </c>
      <c r="BJ137" s="15" t="s">
        <v>80</v>
      </c>
      <c r="BK137" s="194">
        <f t="shared" si="9"/>
        <v>0</v>
      </c>
      <c r="BL137" s="15" t="s">
        <v>80</v>
      </c>
      <c r="BM137" s="193" t="s">
        <v>377</v>
      </c>
    </row>
    <row r="138" spans="1:65" s="2" customFormat="1" ht="16.5" customHeight="1">
      <c r="A138" s="32"/>
      <c r="B138" s="33"/>
      <c r="C138" s="182" t="s">
        <v>8</v>
      </c>
      <c r="D138" s="182" t="s">
        <v>154</v>
      </c>
      <c r="E138" s="183" t="s">
        <v>378</v>
      </c>
      <c r="F138" s="184" t="s">
        <v>379</v>
      </c>
      <c r="G138" s="185" t="s">
        <v>157</v>
      </c>
      <c r="H138" s="186">
        <v>1</v>
      </c>
      <c r="I138" s="187"/>
      <c r="J138" s="188">
        <f t="shared" si="0"/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 t="shared" si="1"/>
        <v>0</v>
      </c>
      <c r="Q138" s="191">
        <v>0</v>
      </c>
      <c r="R138" s="191">
        <f t="shared" si="2"/>
        <v>0</v>
      </c>
      <c r="S138" s="191">
        <v>0</v>
      </c>
      <c r="T138" s="192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80</v>
      </c>
      <c r="AY138" s="15" t="s">
        <v>153</v>
      </c>
      <c r="BE138" s="194">
        <f t="shared" si="4"/>
        <v>0</v>
      </c>
      <c r="BF138" s="194">
        <f t="shared" si="5"/>
        <v>0</v>
      </c>
      <c r="BG138" s="194">
        <f t="shared" si="6"/>
        <v>0</v>
      </c>
      <c r="BH138" s="194">
        <f t="shared" si="7"/>
        <v>0</v>
      </c>
      <c r="BI138" s="194">
        <f t="shared" si="8"/>
        <v>0</v>
      </c>
      <c r="BJ138" s="15" t="s">
        <v>80</v>
      </c>
      <c r="BK138" s="194">
        <f t="shared" si="9"/>
        <v>0</v>
      </c>
      <c r="BL138" s="15" t="s">
        <v>80</v>
      </c>
      <c r="BM138" s="193" t="s">
        <v>380</v>
      </c>
    </row>
    <row r="139" spans="1:65" s="2" customFormat="1" ht="16.5" customHeight="1">
      <c r="A139" s="32"/>
      <c r="B139" s="33"/>
      <c r="C139" s="182" t="s">
        <v>219</v>
      </c>
      <c r="D139" s="182" t="s">
        <v>154</v>
      </c>
      <c r="E139" s="183" t="s">
        <v>381</v>
      </c>
      <c r="F139" s="184" t="s">
        <v>382</v>
      </c>
      <c r="G139" s="185" t="s">
        <v>383</v>
      </c>
      <c r="H139" s="186">
        <v>50</v>
      </c>
      <c r="I139" s="187"/>
      <c r="J139" s="188">
        <f t="shared" si="0"/>
        <v>0</v>
      </c>
      <c r="K139" s="184" t="s">
        <v>158</v>
      </c>
      <c r="L139" s="37"/>
      <c r="M139" s="189" t="s">
        <v>1</v>
      </c>
      <c r="N139" s="190" t="s">
        <v>38</v>
      </c>
      <c r="O139" s="69"/>
      <c r="P139" s="191">
        <f t="shared" si="1"/>
        <v>0</v>
      </c>
      <c r="Q139" s="191">
        <v>0</v>
      </c>
      <c r="R139" s="191">
        <f t="shared" si="2"/>
        <v>0</v>
      </c>
      <c r="S139" s="191">
        <v>0</v>
      </c>
      <c r="T139" s="192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80</v>
      </c>
      <c r="AT139" s="193" t="s">
        <v>154</v>
      </c>
      <c r="AU139" s="193" t="s">
        <v>80</v>
      </c>
      <c r="AY139" s="15" t="s">
        <v>153</v>
      </c>
      <c r="BE139" s="194">
        <f t="shared" si="4"/>
        <v>0</v>
      </c>
      <c r="BF139" s="194">
        <f t="shared" si="5"/>
        <v>0</v>
      </c>
      <c r="BG139" s="194">
        <f t="shared" si="6"/>
        <v>0</v>
      </c>
      <c r="BH139" s="194">
        <f t="shared" si="7"/>
        <v>0</v>
      </c>
      <c r="BI139" s="194">
        <f t="shared" si="8"/>
        <v>0</v>
      </c>
      <c r="BJ139" s="15" t="s">
        <v>80</v>
      </c>
      <c r="BK139" s="194">
        <f t="shared" si="9"/>
        <v>0</v>
      </c>
      <c r="BL139" s="15" t="s">
        <v>80</v>
      </c>
      <c r="BM139" s="193" t="s">
        <v>384</v>
      </c>
    </row>
    <row r="140" spans="1:65" s="2" customFormat="1" ht="19.5">
      <c r="A140" s="32"/>
      <c r="B140" s="33"/>
      <c r="C140" s="34"/>
      <c r="D140" s="207" t="s">
        <v>346</v>
      </c>
      <c r="E140" s="34"/>
      <c r="F140" s="233" t="s">
        <v>385</v>
      </c>
      <c r="G140" s="34"/>
      <c r="H140" s="34"/>
      <c r="I140" s="234"/>
      <c r="J140" s="34"/>
      <c r="K140" s="34"/>
      <c r="L140" s="37"/>
      <c r="M140" s="235"/>
      <c r="N140" s="236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346</v>
      </c>
      <c r="AU140" s="15" t="s">
        <v>80</v>
      </c>
    </row>
    <row r="141" spans="1:65" s="2" customFormat="1" ht="16.5" customHeight="1">
      <c r="A141" s="32"/>
      <c r="B141" s="33"/>
      <c r="C141" s="182" t="s">
        <v>224</v>
      </c>
      <c r="D141" s="182" t="s">
        <v>154</v>
      </c>
      <c r="E141" s="183" t="s">
        <v>381</v>
      </c>
      <c r="F141" s="184" t="s">
        <v>382</v>
      </c>
      <c r="G141" s="185" t="s">
        <v>383</v>
      </c>
      <c r="H141" s="186">
        <v>15</v>
      </c>
      <c r="I141" s="187"/>
      <c r="J141" s="188">
        <f>ROUND(I141*H141,2)</f>
        <v>0</v>
      </c>
      <c r="K141" s="184" t="s">
        <v>158</v>
      </c>
      <c r="L141" s="37"/>
      <c r="M141" s="189" t="s">
        <v>1</v>
      </c>
      <c r="N141" s="190" t="s">
        <v>38</v>
      </c>
      <c r="O141" s="69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3" t="s">
        <v>80</v>
      </c>
      <c r="AT141" s="193" t="s">
        <v>154</v>
      </c>
      <c r="AU141" s="193" t="s">
        <v>80</v>
      </c>
      <c r="AY141" s="15" t="s">
        <v>153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5" t="s">
        <v>80</v>
      </c>
      <c r="BK141" s="194">
        <f>ROUND(I141*H141,2)</f>
        <v>0</v>
      </c>
      <c r="BL141" s="15" t="s">
        <v>80</v>
      </c>
      <c r="BM141" s="193" t="s">
        <v>386</v>
      </c>
    </row>
    <row r="142" spans="1:65" s="2" customFormat="1" ht="19.5">
      <c r="A142" s="32"/>
      <c r="B142" s="33"/>
      <c r="C142" s="34"/>
      <c r="D142" s="207" t="s">
        <v>346</v>
      </c>
      <c r="E142" s="34"/>
      <c r="F142" s="233" t="s">
        <v>387</v>
      </c>
      <c r="G142" s="34"/>
      <c r="H142" s="34"/>
      <c r="I142" s="234"/>
      <c r="J142" s="34"/>
      <c r="K142" s="34"/>
      <c r="L142" s="37"/>
      <c r="M142" s="235"/>
      <c r="N142" s="236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346</v>
      </c>
      <c r="AU142" s="15" t="s">
        <v>80</v>
      </c>
    </row>
    <row r="143" spans="1:65" s="2" customFormat="1" ht="16.5" customHeight="1">
      <c r="A143" s="32"/>
      <c r="B143" s="33"/>
      <c r="C143" s="182" t="s">
        <v>228</v>
      </c>
      <c r="D143" s="182" t="s">
        <v>154</v>
      </c>
      <c r="E143" s="183" t="s">
        <v>388</v>
      </c>
      <c r="F143" s="184" t="s">
        <v>389</v>
      </c>
      <c r="G143" s="185" t="s">
        <v>383</v>
      </c>
      <c r="H143" s="186">
        <v>20</v>
      </c>
      <c r="I143" s="187"/>
      <c r="J143" s="188">
        <f t="shared" ref="J143:J154" si="10">ROUND(I143*H143,2)</f>
        <v>0</v>
      </c>
      <c r="K143" s="184" t="s">
        <v>158</v>
      </c>
      <c r="L143" s="37"/>
      <c r="M143" s="189" t="s">
        <v>1</v>
      </c>
      <c r="N143" s="190" t="s">
        <v>38</v>
      </c>
      <c r="O143" s="69"/>
      <c r="P143" s="191">
        <f t="shared" ref="P143:P154" si="11">O143*H143</f>
        <v>0</v>
      </c>
      <c r="Q143" s="191">
        <v>0</v>
      </c>
      <c r="R143" s="191">
        <f t="shared" ref="R143:R154" si="12">Q143*H143</f>
        <v>0</v>
      </c>
      <c r="S143" s="191">
        <v>0</v>
      </c>
      <c r="T143" s="192">
        <f t="shared" ref="T143:T154" si="1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80</v>
      </c>
      <c r="AT143" s="193" t="s">
        <v>154</v>
      </c>
      <c r="AU143" s="193" t="s">
        <v>80</v>
      </c>
      <c r="AY143" s="15" t="s">
        <v>153</v>
      </c>
      <c r="BE143" s="194">
        <f t="shared" ref="BE143:BE154" si="14">IF(N143="základní",J143,0)</f>
        <v>0</v>
      </c>
      <c r="BF143" s="194">
        <f t="shared" ref="BF143:BF154" si="15">IF(N143="snížená",J143,0)</f>
        <v>0</v>
      </c>
      <c r="BG143" s="194">
        <f t="shared" ref="BG143:BG154" si="16">IF(N143="zákl. přenesená",J143,0)</f>
        <v>0</v>
      </c>
      <c r="BH143" s="194">
        <f t="shared" ref="BH143:BH154" si="17">IF(N143="sníž. přenesená",J143,0)</f>
        <v>0</v>
      </c>
      <c r="BI143" s="194">
        <f t="shared" ref="BI143:BI154" si="18">IF(N143="nulová",J143,0)</f>
        <v>0</v>
      </c>
      <c r="BJ143" s="15" t="s">
        <v>80</v>
      </c>
      <c r="BK143" s="194">
        <f t="shared" ref="BK143:BK154" si="19">ROUND(I143*H143,2)</f>
        <v>0</v>
      </c>
      <c r="BL143" s="15" t="s">
        <v>80</v>
      </c>
      <c r="BM143" s="193" t="s">
        <v>390</v>
      </c>
    </row>
    <row r="144" spans="1:65" s="2" customFormat="1" ht="16.5" customHeight="1">
      <c r="A144" s="32"/>
      <c r="B144" s="33"/>
      <c r="C144" s="182" t="s">
        <v>232</v>
      </c>
      <c r="D144" s="182" t="s">
        <v>154</v>
      </c>
      <c r="E144" s="183" t="s">
        <v>391</v>
      </c>
      <c r="F144" s="184" t="s">
        <v>392</v>
      </c>
      <c r="G144" s="185" t="s">
        <v>157</v>
      </c>
      <c r="H144" s="186">
        <v>4</v>
      </c>
      <c r="I144" s="187"/>
      <c r="J144" s="188">
        <f t="shared" si="10"/>
        <v>0</v>
      </c>
      <c r="K144" s="184" t="s">
        <v>158</v>
      </c>
      <c r="L144" s="37"/>
      <c r="M144" s="189" t="s">
        <v>1</v>
      </c>
      <c r="N144" s="190" t="s">
        <v>38</v>
      </c>
      <c r="O144" s="69"/>
      <c r="P144" s="191">
        <f t="shared" si="11"/>
        <v>0</v>
      </c>
      <c r="Q144" s="191">
        <v>0</v>
      </c>
      <c r="R144" s="191">
        <f t="shared" si="12"/>
        <v>0</v>
      </c>
      <c r="S144" s="191">
        <v>0</v>
      </c>
      <c r="T144" s="192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80</v>
      </c>
      <c r="AT144" s="193" t="s">
        <v>154</v>
      </c>
      <c r="AU144" s="193" t="s">
        <v>80</v>
      </c>
      <c r="AY144" s="15" t="s">
        <v>153</v>
      </c>
      <c r="BE144" s="194">
        <f t="shared" si="14"/>
        <v>0</v>
      </c>
      <c r="BF144" s="194">
        <f t="shared" si="15"/>
        <v>0</v>
      </c>
      <c r="BG144" s="194">
        <f t="shared" si="16"/>
        <v>0</v>
      </c>
      <c r="BH144" s="194">
        <f t="shared" si="17"/>
        <v>0</v>
      </c>
      <c r="BI144" s="194">
        <f t="shared" si="18"/>
        <v>0</v>
      </c>
      <c r="BJ144" s="15" t="s">
        <v>80</v>
      </c>
      <c r="BK144" s="194">
        <f t="shared" si="19"/>
        <v>0</v>
      </c>
      <c r="BL144" s="15" t="s">
        <v>80</v>
      </c>
      <c r="BM144" s="193" t="s">
        <v>393</v>
      </c>
    </row>
    <row r="145" spans="1:65" s="2" customFormat="1" ht="16.5" customHeight="1">
      <c r="A145" s="32"/>
      <c r="B145" s="33"/>
      <c r="C145" s="182" t="s">
        <v>236</v>
      </c>
      <c r="D145" s="182" t="s">
        <v>154</v>
      </c>
      <c r="E145" s="183" t="s">
        <v>394</v>
      </c>
      <c r="F145" s="184" t="s">
        <v>395</v>
      </c>
      <c r="G145" s="185" t="s">
        <v>157</v>
      </c>
      <c r="H145" s="186">
        <v>1</v>
      </c>
      <c r="I145" s="187"/>
      <c r="J145" s="188">
        <f t="shared" si="10"/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 t="shared" si="11"/>
        <v>0</v>
      </c>
      <c r="Q145" s="191">
        <v>0</v>
      </c>
      <c r="R145" s="191">
        <f t="shared" si="12"/>
        <v>0</v>
      </c>
      <c r="S145" s="191">
        <v>0</v>
      </c>
      <c r="T145" s="192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 t="shared" si="14"/>
        <v>0</v>
      </c>
      <c r="BF145" s="194">
        <f t="shared" si="15"/>
        <v>0</v>
      </c>
      <c r="BG145" s="194">
        <f t="shared" si="16"/>
        <v>0</v>
      </c>
      <c r="BH145" s="194">
        <f t="shared" si="17"/>
        <v>0</v>
      </c>
      <c r="BI145" s="194">
        <f t="shared" si="18"/>
        <v>0</v>
      </c>
      <c r="BJ145" s="15" t="s">
        <v>80</v>
      </c>
      <c r="BK145" s="194">
        <f t="shared" si="19"/>
        <v>0</v>
      </c>
      <c r="BL145" s="15" t="s">
        <v>80</v>
      </c>
      <c r="BM145" s="193" t="s">
        <v>396</v>
      </c>
    </row>
    <row r="146" spans="1:65" s="2" customFormat="1" ht="37.9" customHeight="1">
      <c r="A146" s="32"/>
      <c r="B146" s="33"/>
      <c r="C146" s="182" t="s">
        <v>7</v>
      </c>
      <c r="D146" s="182" t="s">
        <v>154</v>
      </c>
      <c r="E146" s="183" t="s">
        <v>397</v>
      </c>
      <c r="F146" s="184" t="s">
        <v>398</v>
      </c>
      <c r="G146" s="185" t="s">
        <v>157</v>
      </c>
      <c r="H146" s="186">
        <v>1</v>
      </c>
      <c r="I146" s="187"/>
      <c r="J146" s="188">
        <f t="shared" si="10"/>
        <v>0</v>
      </c>
      <c r="K146" s="184" t="s">
        <v>158</v>
      </c>
      <c r="L146" s="37"/>
      <c r="M146" s="189" t="s">
        <v>1</v>
      </c>
      <c r="N146" s="190" t="s">
        <v>38</v>
      </c>
      <c r="O146" s="69"/>
      <c r="P146" s="191">
        <f t="shared" si="11"/>
        <v>0</v>
      </c>
      <c r="Q146" s="191">
        <v>0</v>
      </c>
      <c r="R146" s="191">
        <f t="shared" si="12"/>
        <v>0</v>
      </c>
      <c r="S146" s="191">
        <v>0</v>
      </c>
      <c r="T146" s="192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80</v>
      </c>
      <c r="AT146" s="193" t="s">
        <v>154</v>
      </c>
      <c r="AU146" s="193" t="s">
        <v>80</v>
      </c>
      <c r="AY146" s="15" t="s">
        <v>153</v>
      </c>
      <c r="BE146" s="194">
        <f t="shared" si="14"/>
        <v>0</v>
      </c>
      <c r="BF146" s="194">
        <f t="shared" si="15"/>
        <v>0</v>
      </c>
      <c r="BG146" s="194">
        <f t="shared" si="16"/>
        <v>0</v>
      </c>
      <c r="BH146" s="194">
        <f t="shared" si="17"/>
        <v>0</v>
      </c>
      <c r="BI146" s="194">
        <f t="shared" si="18"/>
        <v>0</v>
      </c>
      <c r="BJ146" s="15" t="s">
        <v>80</v>
      </c>
      <c r="BK146" s="194">
        <f t="shared" si="19"/>
        <v>0</v>
      </c>
      <c r="BL146" s="15" t="s">
        <v>80</v>
      </c>
      <c r="BM146" s="193" t="s">
        <v>399</v>
      </c>
    </row>
    <row r="147" spans="1:65" s="2" customFormat="1" ht="37.9" customHeight="1">
      <c r="A147" s="32"/>
      <c r="B147" s="33"/>
      <c r="C147" s="182" t="s">
        <v>243</v>
      </c>
      <c r="D147" s="182" t="s">
        <v>154</v>
      </c>
      <c r="E147" s="183" t="s">
        <v>400</v>
      </c>
      <c r="F147" s="184" t="s">
        <v>401</v>
      </c>
      <c r="G147" s="185" t="s">
        <v>157</v>
      </c>
      <c r="H147" s="186">
        <v>1</v>
      </c>
      <c r="I147" s="187"/>
      <c r="J147" s="188">
        <f t="shared" si="10"/>
        <v>0</v>
      </c>
      <c r="K147" s="184" t="s">
        <v>158</v>
      </c>
      <c r="L147" s="37"/>
      <c r="M147" s="189" t="s">
        <v>1</v>
      </c>
      <c r="N147" s="190" t="s">
        <v>38</v>
      </c>
      <c r="O147" s="69"/>
      <c r="P147" s="191">
        <f t="shared" si="11"/>
        <v>0</v>
      </c>
      <c r="Q147" s="191">
        <v>0</v>
      </c>
      <c r="R147" s="191">
        <f t="shared" si="12"/>
        <v>0</v>
      </c>
      <c r="S147" s="191">
        <v>0</v>
      </c>
      <c r="T147" s="192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3" t="s">
        <v>80</v>
      </c>
      <c r="AT147" s="193" t="s">
        <v>154</v>
      </c>
      <c r="AU147" s="193" t="s">
        <v>80</v>
      </c>
      <c r="AY147" s="15" t="s">
        <v>153</v>
      </c>
      <c r="BE147" s="194">
        <f t="shared" si="14"/>
        <v>0</v>
      </c>
      <c r="BF147" s="194">
        <f t="shared" si="15"/>
        <v>0</v>
      </c>
      <c r="BG147" s="194">
        <f t="shared" si="16"/>
        <v>0</v>
      </c>
      <c r="BH147" s="194">
        <f t="shared" si="17"/>
        <v>0</v>
      </c>
      <c r="BI147" s="194">
        <f t="shared" si="18"/>
        <v>0</v>
      </c>
      <c r="BJ147" s="15" t="s">
        <v>80</v>
      </c>
      <c r="BK147" s="194">
        <f t="shared" si="19"/>
        <v>0</v>
      </c>
      <c r="BL147" s="15" t="s">
        <v>80</v>
      </c>
      <c r="BM147" s="193" t="s">
        <v>402</v>
      </c>
    </row>
    <row r="148" spans="1:65" s="2" customFormat="1" ht="37.9" customHeight="1">
      <c r="A148" s="32"/>
      <c r="B148" s="33"/>
      <c r="C148" s="182" t="s">
        <v>247</v>
      </c>
      <c r="D148" s="182" t="s">
        <v>154</v>
      </c>
      <c r="E148" s="183" t="s">
        <v>403</v>
      </c>
      <c r="F148" s="184" t="s">
        <v>404</v>
      </c>
      <c r="G148" s="185" t="s">
        <v>157</v>
      </c>
      <c r="H148" s="186">
        <v>1</v>
      </c>
      <c r="I148" s="187"/>
      <c r="J148" s="188">
        <f t="shared" si="10"/>
        <v>0</v>
      </c>
      <c r="K148" s="184" t="s">
        <v>158</v>
      </c>
      <c r="L148" s="37"/>
      <c r="M148" s="189" t="s">
        <v>1</v>
      </c>
      <c r="N148" s="190" t="s">
        <v>38</v>
      </c>
      <c r="O148" s="69"/>
      <c r="P148" s="191">
        <f t="shared" si="11"/>
        <v>0</v>
      </c>
      <c r="Q148" s="191">
        <v>0</v>
      </c>
      <c r="R148" s="191">
        <f t="shared" si="12"/>
        <v>0</v>
      </c>
      <c r="S148" s="191">
        <v>0</v>
      </c>
      <c r="T148" s="192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80</v>
      </c>
      <c r="AT148" s="193" t="s">
        <v>154</v>
      </c>
      <c r="AU148" s="193" t="s">
        <v>80</v>
      </c>
      <c r="AY148" s="15" t="s">
        <v>153</v>
      </c>
      <c r="BE148" s="194">
        <f t="shared" si="14"/>
        <v>0</v>
      </c>
      <c r="BF148" s="194">
        <f t="shared" si="15"/>
        <v>0</v>
      </c>
      <c r="BG148" s="194">
        <f t="shared" si="16"/>
        <v>0</v>
      </c>
      <c r="BH148" s="194">
        <f t="shared" si="17"/>
        <v>0</v>
      </c>
      <c r="BI148" s="194">
        <f t="shared" si="18"/>
        <v>0</v>
      </c>
      <c r="BJ148" s="15" t="s">
        <v>80</v>
      </c>
      <c r="BK148" s="194">
        <f t="shared" si="19"/>
        <v>0</v>
      </c>
      <c r="BL148" s="15" t="s">
        <v>80</v>
      </c>
      <c r="BM148" s="193" t="s">
        <v>405</v>
      </c>
    </row>
    <row r="149" spans="1:65" s="2" customFormat="1" ht="37.9" customHeight="1">
      <c r="A149" s="32"/>
      <c r="B149" s="33"/>
      <c r="C149" s="182" t="s">
        <v>251</v>
      </c>
      <c r="D149" s="182" t="s">
        <v>154</v>
      </c>
      <c r="E149" s="183" t="s">
        <v>409</v>
      </c>
      <c r="F149" s="184" t="s">
        <v>410</v>
      </c>
      <c r="G149" s="185" t="s">
        <v>157</v>
      </c>
      <c r="H149" s="186">
        <v>1</v>
      </c>
      <c r="I149" s="187"/>
      <c r="J149" s="188">
        <f t="shared" si="10"/>
        <v>0</v>
      </c>
      <c r="K149" s="184" t="s">
        <v>158</v>
      </c>
      <c r="L149" s="37"/>
      <c r="M149" s="189" t="s">
        <v>1</v>
      </c>
      <c r="N149" s="190" t="s">
        <v>38</v>
      </c>
      <c r="O149" s="69"/>
      <c r="P149" s="191">
        <f t="shared" si="11"/>
        <v>0</v>
      </c>
      <c r="Q149" s="191">
        <v>0</v>
      </c>
      <c r="R149" s="191">
        <f t="shared" si="12"/>
        <v>0</v>
      </c>
      <c r="S149" s="191">
        <v>0</v>
      </c>
      <c r="T149" s="192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3" t="s">
        <v>80</v>
      </c>
      <c r="AT149" s="193" t="s">
        <v>154</v>
      </c>
      <c r="AU149" s="193" t="s">
        <v>80</v>
      </c>
      <c r="AY149" s="15" t="s">
        <v>153</v>
      </c>
      <c r="BE149" s="194">
        <f t="shared" si="14"/>
        <v>0</v>
      </c>
      <c r="BF149" s="194">
        <f t="shared" si="15"/>
        <v>0</v>
      </c>
      <c r="BG149" s="194">
        <f t="shared" si="16"/>
        <v>0</v>
      </c>
      <c r="BH149" s="194">
        <f t="shared" si="17"/>
        <v>0</v>
      </c>
      <c r="BI149" s="194">
        <f t="shared" si="18"/>
        <v>0</v>
      </c>
      <c r="BJ149" s="15" t="s">
        <v>80</v>
      </c>
      <c r="BK149" s="194">
        <f t="shared" si="19"/>
        <v>0</v>
      </c>
      <c r="BL149" s="15" t="s">
        <v>80</v>
      </c>
      <c r="BM149" s="193" t="s">
        <v>411</v>
      </c>
    </row>
    <row r="150" spans="1:65" s="2" customFormat="1" ht="24.2" customHeight="1">
      <c r="A150" s="32"/>
      <c r="B150" s="33"/>
      <c r="C150" s="182" t="s">
        <v>255</v>
      </c>
      <c r="D150" s="182" t="s">
        <v>154</v>
      </c>
      <c r="E150" s="183" t="s">
        <v>416</v>
      </c>
      <c r="F150" s="184" t="s">
        <v>417</v>
      </c>
      <c r="G150" s="185" t="s">
        <v>157</v>
      </c>
      <c r="H150" s="186">
        <v>1</v>
      </c>
      <c r="I150" s="187"/>
      <c r="J150" s="188">
        <f t="shared" si="10"/>
        <v>0</v>
      </c>
      <c r="K150" s="184" t="s">
        <v>158</v>
      </c>
      <c r="L150" s="37"/>
      <c r="M150" s="189" t="s">
        <v>1</v>
      </c>
      <c r="N150" s="190" t="s">
        <v>38</v>
      </c>
      <c r="O150" s="69"/>
      <c r="P150" s="191">
        <f t="shared" si="11"/>
        <v>0</v>
      </c>
      <c r="Q150" s="191">
        <v>0</v>
      </c>
      <c r="R150" s="191">
        <f t="shared" si="12"/>
        <v>0</v>
      </c>
      <c r="S150" s="191">
        <v>0</v>
      </c>
      <c r="T150" s="192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3" t="s">
        <v>80</v>
      </c>
      <c r="AT150" s="193" t="s">
        <v>154</v>
      </c>
      <c r="AU150" s="193" t="s">
        <v>80</v>
      </c>
      <c r="AY150" s="15" t="s">
        <v>153</v>
      </c>
      <c r="BE150" s="194">
        <f t="shared" si="14"/>
        <v>0</v>
      </c>
      <c r="BF150" s="194">
        <f t="shared" si="15"/>
        <v>0</v>
      </c>
      <c r="BG150" s="194">
        <f t="shared" si="16"/>
        <v>0</v>
      </c>
      <c r="BH150" s="194">
        <f t="shared" si="17"/>
        <v>0</v>
      </c>
      <c r="BI150" s="194">
        <f t="shared" si="18"/>
        <v>0</v>
      </c>
      <c r="BJ150" s="15" t="s">
        <v>80</v>
      </c>
      <c r="BK150" s="194">
        <f t="shared" si="19"/>
        <v>0</v>
      </c>
      <c r="BL150" s="15" t="s">
        <v>80</v>
      </c>
      <c r="BM150" s="193" t="s">
        <v>418</v>
      </c>
    </row>
    <row r="151" spans="1:65" s="2" customFormat="1" ht="24.2" customHeight="1">
      <c r="A151" s="32"/>
      <c r="B151" s="33"/>
      <c r="C151" s="182" t="s">
        <v>259</v>
      </c>
      <c r="D151" s="182" t="s">
        <v>154</v>
      </c>
      <c r="E151" s="183" t="s">
        <v>420</v>
      </c>
      <c r="F151" s="184" t="s">
        <v>421</v>
      </c>
      <c r="G151" s="185" t="s">
        <v>157</v>
      </c>
      <c r="H151" s="186">
        <v>1</v>
      </c>
      <c r="I151" s="187"/>
      <c r="J151" s="188">
        <f t="shared" si="10"/>
        <v>0</v>
      </c>
      <c r="K151" s="184" t="s">
        <v>158</v>
      </c>
      <c r="L151" s="37"/>
      <c r="M151" s="189" t="s">
        <v>1</v>
      </c>
      <c r="N151" s="190" t="s">
        <v>38</v>
      </c>
      <c r="O151" s="69"/>
      <c r="P151" s="191">
        <f t="shared" si="11"/>
        <v>0</v>
      </c>
      <c r="Q151" s="191">
        <v>0</v>
      </c>
      <c r="R151" s="191">
        <f t="shared" si="12"/>
        <v>0</v>
      </c>
      <c r="S151" s="191">
        <v>0</v>
      </c>
      <c r="T151" s="192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80</v>
      </c>
      <c r="AY151" s="15" t="s">
        <v>153</v>
      </c>
      <c r="BE151" s="194">
        <f t="shared" si="14"/>
        <v>0</v>
      </c>
      <c r="BF151" s="194">
        <f t="shared" si="15"/>
        <v>0</v>
      </c>
      <c r="BG151" s="194">
        <f t="shared" si="16"/>
        <v>0</v>
      </c>
      <c r="BH151" s="194">
        <f t="shared" si="17"/>
        <v>0</v>
      </c>
      <c r="BI151" s="194">
        <f t="shared" si="18"/>
        <v>0</v>
      </c>
      <c r="BJ151" s="15" t="s">
        <v>80</v>
      </c>
      <c r="BK151" s="194">
        <f t="shared" si="19"/>
        <v>0</v>
      </c>
      <c r="BL151" s="15" t="s">
        <v>80</v>
      </c>
      <c r="BM151" s="193" t="s">
        <v>422</v>
      </c>
    </row>
    <row r="152" spans="1:65" s="2" customFormat="1" ht="24.2" customHeight="1">
      <c r="A152" s="32"/>
      <c r="B152" s="33"/>
      <c r="C152" s="182" t="s">
        <v>415</v>
      </c>
      <c r="D152" s="182" t="s">
        <v>154</v>
      </c>
      <c r="E152" s="183" t="s">
        <v>424</v>
      </c>
      <c r="F152" s="184" t="s">
        <v>425</v>
      </c>
      <c r="G152" s="185" t="s">
        <v>157</v>
      </c>
      <c r="H152" s="186">
        <v>1</v>
      </c>
      <c r="I152" s="187"/>
      <c r="J152" s="188">
        <f t="shared" si="10"/>
        <v>0</v>
      </c>
      <c r="K152" s="184" t="s">
        <v>158</v>
      </c>
      <c r="L152" s="37"/>
      <c r="M152" s="189" t="s">
        <v>1</v>
      </c>
      <c r="N152" s="190" t="s">
        <v>38</v>
      </c>
      <c r="O152" s="69"/>
      <c r="P152" s="191">
        <f t="shared" si="11"/>
        <v>0</v>
      </c>
      <c r="Q152" s="191">
        <v>0</v>
      </c>
      <c r="R152" s="191">
        <f t="shared" si="12"/>
        <v>0</v>
      </c>
      <c r="S152" s="191">
        <v>0</v>
      </c>
      <c r="T152" s="192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3" t="s">
        <v>80</v>
      </c>
      <c r="AT152" s="193" t="s">
        <v>154</v>
      </c>
      <c r="AU152" s="193" t="s">
        <v>80</v>
      </c>
      <c r="AY152" s="15" t="s">
        <v>153</v>
      </c>
      <c r="BE152" s="194">
        <f t="shared" si="14"/>
        <v>0</v>
      </c>
      <c r="BF152" s="194">
        <f t="shared" si="15"/>
        <v>0</v>
      </c>
      <c r="BG152" s="194">
        <f t="shared" si="16"/>
        <v>0</v>
      </c>
      <c r="BH152" s="194">
        <f t="shared" si="17"/>
        <v>0</v>
      </c>
      <c r="BI152" s="194">
        <f t="shared" si="18"/>
        <v>0</v>
      </c>
      <c r="BJ152" s="15" t="s">
        <v>80</v>
      </c>
      <c r="BK152" s="194">
        <f t="shared" si="19"/>
        <v>0</v>
      </c>
      <c r="BL152" s="15" t="s">
        <v>80</v>
      </c>
      <c r="BM152" s="193" t="s">
        <v>426</v>
      </c>
    </row>
    <row r="153" spans="1:65" s="2" customFormat="1" ht="24.2" customHeight="1">
      <c r="A153" s="32"/>
      <c r="B153" s="33"/>
      <c r="C153" s="182" t="s">
        <v>419</v>
      </c>
      <c r="D153" s="182" t="s">
        <v>154</v>
      </c>
      <c r="E153" s="183" t="s">
        <v>428</v>
      </c>
      <c r="F153" s="184" t="s">
        <v>429</v>
      </c>
      <c r="G153" s="185" t="s">
        <v>157</v>
      </c>
      <c r="H153" s="186">
        <v>1</v>
      </c>
      <c r="I153" s="187"/>
      <c r="J153" s="188">
        <f t="shared" si="10"/>
        <v>0</v>
      </c>
      <c r="K153" s="184" t="s">
        <v>158</v>
      </c>
      <c r="L153" s="37"/>
      <c r="M153" s="189" t="s">
        <v>1</v>
      </c>
      <c r="N153" s="190" t="s">
        <v>38</v>
      </c>
      <c r="O153" s="69"/>
      <c r="P153" s="191">
        <f t="shared" si="11"/>
        <v>0</v>
      </c>
      <c r="Q153" s="191">
        <v>0</v>
      </c>
      <c r="R153" s="191">
        <f t="shared" si="12"/>
        <v>0</v>
      </c>
      <c r="S153" s="191">
        <v>0</v>
      </c>
      <c r="T153" s="192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3" t="s">
        <v>80</v>
      </c>
      <c r="AT153" s="193" t="s">
        <v>154</v>
      </c>
      <c r="AU153" s="193" t="s">
        <v>80</v>
      </c>
      <c r="AY153" s="15" t="s">
        <v>153</v>
      </c>
      <c r="BE153" s="194">
        <f t="shared" si="14"/>
        <v>0</v>
      </c>
      <c r="BF153" s="194">
        <f t="shared" si="15"/>
        <v>0</v>
      </c>
      <c r="BG153" s="194">
        <f t="shared" si="16"/>
        <v>0</v>
      </c>
      <c r="BH153" s="194">
        <f t="shared" si="17"/>
        <v>0</v>
      </c>
      <c r="BI153" s="194">
        <f t="shared" si="18"/>
        <v>0</v>
      </c>
      <c r="BJ153" s="15" t="s">
        <v>80</v>
      </c>
      <c r="BK153" s="194">
        <f t="shared" si="19"/>
        <v>0</v>
      </c>
      <c r="BL153" s="15" t="s">
        <v>80</v>
      </c>
      <c r="BM153" s="193" t="s">
        <v>430</v>
      </c>
    </row>
    <row r="154" spans="1:65" s="2" customFormat="1" ht="16.5" customHeight="1">
      <c r="A154" s="32"/>
      <c r="B154" s="33"/>
      <c r="C154" s="182" t="s">
        <v>423</v>
      </c>
      <c r="D154" s="182" t="s">
        <v>154</v>
      </c>
      <c r="E154" s="183" t="s">
        <v>381</v>
      </c>
      <c r="F154" s="184" t="s">
        <v>382</v>
      </c>
      <c r="G154" s="185" t="s">
        <v>383</v>
      </c>
      <c r="H154" s="186">
        <v>40</v>
      </c>
      <c r="I154" s="187"/>
      <c r="J154" s="188">
        <f t="shared" si="10"/>
        <v>0</v>
      </c>
      <c r="K154" s="184" t="s">
        <v>158</v>
      </c>
      <c r="L154" s="37"/>
      <c r="M154" s="189" t="s">
        <v>1</v>
      </c>
      <c r="N154" s="190" t="s">
        <v>38</v>
      </c>
      <c r="O154" s="69"/>
      <c r="P154" s="191">
        <f t="shared" si="11"/>
        <v>0</v>
      </c>
      <c r="Q154" s="191">
        <v>0</v>
      </c>
      <c r="R154" s="191">
        <f t="shared" si="12"/>
        <v>0</v>
      </c>
      <c r="S154" s="191">
        <v>0</v>
      </c>
      <c r="T154" s="192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80</v>
      </c>
      <c r="AT154" s="193" t="s">
        <v>154</v>
      </c>
      <c r="AU154" s="193" t="s">
        <v>80</v>
      </c>
      <c r="AY154" s="15" t="s">
        <v>153</v>
      </c>
      <c r="BE154" s="194">
        <f t="shared" si="14"/>
        <v>0</v>
      </c>
      <c r="BF154" s="194">
        <f t="shared" si="15"/>
        <v>0</v>
      </c>
      <c r="BG154" s="194">
        <f t="shared" si="16"/>
        <v>0</v>
      </c>
      <c r="BH154" s="194">
        <f t="shared" si="17"/>
        <v>0</v>
      </c>
      <c r="BI154" s="194">
        <f t="shared" si="18"/>
        <v>0</v>
      </c>
      <c r="BJ154" s="15" t="s">
        <v>80</v>
      </c>
      <c r="BK154" s="194">
        <f t="shared" si="19"/>
        <v>0</v>
      </c>
      <c r="BL154" s="15" t="s">
        <v>80</v>
      </c>
      <c r="BM154" s="193" t="s">
        <v>476</v>
      </c>
    </row>
    <row r="155" spans="1:65" s="2" customFormat="1" ht="29.25">
      <c r="A155" s="32"/>
      <c r="B155" s="33"/>
      <c r="C155" s="34"/>
      <c r="D155" s="207" t="s">
        <v>346</v>
      </c>
      <c r="E155" s="34"/>
      <c r="F155" s="233" t="s">
        <v>469</v>
      </c>
      <c r="G155" s="34"/>
      <c r="H155" s="34"/>
      <c r="I155" s="234"/>
      <c r="J155" s="34"/>
      <c r="K155" s="34"/>
      <c r="L155" s="37"/>
      <c r="M155" s="235"/>
      <c r="N155" s="236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346</v>
      </c>
      <c r="AU155" s="15" t="s">
        <v>80</v>
      </c>
    </row>
    <row r="156" spans="1:65" s="2" customFormat="1" ht="16.5" customHeight="1">
      <c r="A156" s="32"/>
      <c r="B156" s="33"/>
      <c r="C156" s="182" t="s">
        <v>427</v>
      </c>
      <c r="D156" s="182" t="s">
        <v>154</v>
      </c>
      <c r="E156" s="183" t="s">
        <v>435</v>
      </c>
      <c r="F156" s="184" t="s">
        <v>436</v>
      </c>
      <c r="G156" s="185" t="s">
        <v>383</v>
      </c>
      <c r="H156" s="186">
        <v>20</v>
      </c>
      <c r="I156" s="187"/>
      <c r="J156" s="188">
        <f>ROUND(I156*H156,2)</f>
        <v>0</v>
      </c>
      <c r="K156" s="184" t="s">
        <v>267</v>
      </c>
      <c r="L156" s="37"/>
      <c r="M156" s="189" t="s">
        <v>1</v>
      </c>
      <c r="N156" s="190" t="s">
        <v>38</v>
      </c>
      <c r="O156" s="69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3" t="s">
        <v>80</v>
      </c>
      <c r="AT156" s="193" t="s">
        <v>154</v>
      </c>
      <c r="AU156" s="193" t="s">
        <v>80</v>
      </c>
      <c r="AY156" s="15" t="s">
        <v>153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5" t="s">
        <v>80</v>
      </c>
      <c r="BK156" s="194">
        <f>ROUND(I156*H156,2)</f>
        <v>0</v>
      </c>
      <c r="BL156" s="15" t="s">
        <v>80</v>
      </c>
      <c r="BM156" s="193" t="s">
        <v>477</v>
      </c>
    </row>
    <row r="157" spans="1:65" s="2" customFormat="1" ht="19.5">
      <c r="A157" s="32"/>
      <c r="B157" s="33"/>
      <c r="C157" s="34"/>
      <c r="D157" s="207" t="s">
        <v>346</v>
      </c>
      <c r="E157" s="34"/>
      <c r="F157" s="233" t="s">
        <v>438</v>
      </c>
      <c r="G157" s="34"/>
      <c r="H157" s="34"/>
      <c r="I157" s="234"/>
      <c r="J157" s="34"/>
      <c r="K157" s="34"/>
      <c r="L157" s="37"/>
      <c r="M157" s="237"/>
      <c r="N157" s="238"/>
      <c r="O157" s="219"/>
      <c r="P157" s="219"/>
      <c r="Q157" s="219"/>
      <c r="R157" s="219"/>
      <c r="S157" s="219"/>
      <c r="T157" s="23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346</v>
      </c>
      <c r="AU157" s="15" t="s">
        <v>80</v>
      </c>
    </row>
    <row r="158" spans="1:65" s="2" customFormat="1" ht="6.95" customHeight="1">
      <c r="A158" s="3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37"/>
      <c r="M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</row>
  </sheetData>
  <sheetProtection algorithmName="SHA-512" hashValue="ujEMbqYx4c/f2BnR91j7dmP2s1OHYqNvSZmr3kJtF2tn/vLstU/ZYa8z3rZhDbWYoV43z51+3f3hByrxcWAftA==" saltValue="FU1PuItoE7NcgjppVW2Q26sj+dF47xRU1+v8HNaXKedjWLa1UKTOiIUtCgbV0251dJtoana7VoGCK3PGdyfDjg==" spinCount="100000" sheet="1" objects="1" scenarios="1" formatColumns="0" formatRows="0" autoFilter="0"/>
  <autoFilter ref="C120:K157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121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478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128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ROUND((SUM(BE121:BE125)),  2)</f>
        <v>0</v>
      </c>
      <c r="G35" s="32"/>
      <c r="H35" s="32"/>
      <c r="I35" s="128">
        <v>0.21</v>
      </c>
      <c r="J35" s="127">
        <f>ROUND(((SUM(BE121:BE125))*I35),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ROUND((SUM(BF121:BF125)),  2)</f>
        <v>0</v>
      </c>
      <c r="G36" s="32"/>
      <c r="H36" s="32"/>
      <c r="I36" s="128">
        <v>0.15</v>
      </c>
      <c r="J36" s="127">
        <f>ROUND(((SUM(BF121:BF125))*I36),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ROUND((SUM(BG121:BG125)),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ROUND((SUM(BH121:BH125)),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ROUND((SUM(BI121:BI125)),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478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PS 01 - PZS v km 226,755 (P 6828)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479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478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PS 01 - PZS v km 226,755 (P 6828)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480</v>
      </c>
      <c r="F122" s="171" t="s">
        <v>481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SUM(P123:P125)</f>
        <v>0</v>
      </c>
      <c r="Q122" s="176"/>
      <c r="R122" s="177">
        <f>SUM(R123:R125)</f>
        <v>0</v>
      </c>
      <c r="S122" s="176"/>
      <c r="T122" s="178">
        <f>SUM(T123:T125)</f>
        <v>0</v>
      </c>
      <c r="AR122" s="179" t="s">
        <v>171</v>
      </c>
      <c r="AT122" s="180" t="s">
        <v>72</v>
      </c>
      <c r="AU122" s="180" t="s">
        <v>73</v>
      </c>
      <c r="AY122" s="179" t="s">
        <v>153</v>
      </c>
      <c r="BK122" s="181">
        <f>SUM(BK123:BK125)</f>
        <v>0</v>
      </c>
    </row>
    <row r="123" spans="1:65" s="2" customFormat="1" ht="33" customHeight="1">
      <c r="A123" s="32"/>
      <c r="B123" s="33"/>
      <c r="C123" s="182" t="s">
        <v>80</v>
      </c>
      <c r="D123" s="182" t="s">
        <v>154</v>
      </c>
      <c r="E123" s="183" t="s">
        <v>482</v>
      </c>
      <c r="F123" s="184" t="s">
        <v>483</v>
      </c>
      <c r="G123" s="185" t="s">
        <v>484</v>
      </c>
      <c r="H123" s="242"/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485</v>
      </c>
    </row>
    <row r="124" spans="1:65" s="2" customFormat="1" ht="33" customHeight="1">
      <c r="A124" s="32"/>
      <c r="B124" s="33"/>
      <c r="C124" s="182" t="s">
        <v>82</v>
      </c>
      <c r="D124" s="182" t="s">
        <v>154</v>
      </c>
      <c r="E124" s="183" t="s">
        <v>486</v>
      </c>
      <c r="F124" s="184" t="s">
        <v>487</v>
      </c>
      <c r="G124" s="185" t="s">
        <v>484</v>
      </c>
      <c r="H124" s="242"/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488</v>
      </c>
    </row>
    <row r="125" spans="1:65" s="2" customFormat="1" ht="21.75" customHeight="1">
      <c r="A125" s="32"/>
      <c r="B125" s="33"/>
      <c r="C125" s="182" t="s">
        <v>163</v>
      </c>
      <c r="D125" s="182" t="s">
        <v>154</v>
      </c>
      <c r="E125" s="183" t="s">
        <v>489</v>
      </c>
      <c r="F125" s="184" t="s">
        <v>490</v>
      </c>
      <c r="G125" s="185" t="s">
        <v>484</v>
      </c>
      <c r="H125" s="242"/>
      <c r="I125" s="187"/>
      <c r="J125" s="188">
        <f>ROUND(I125*H125,2)</f>
        <v>0</v>
      </c>
      <c r="K125" s="184" t="s">
        <v>158</v>
      </c>
      <c r="L125" s="37"/>
      <c r="M125" s="217" t="s">
        <v>1</v>
      </c>
      <c r="N125" s="218" t="s">
        <v>38</v>
      </c>
      <c r="O125" s="219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491</v>
      </c>
    </row>
    <row r="126" spans="1:65" s="2" customFormat="1" ht="6.95" customHeight="1">
      <c r="A126" s="3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7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algorithmName="SHA-512" hashValue="FDGAzM55On3J3uY0u3U4wFGVU5A6pgKUuIHS54dnkC0uVxGKRLp7Ld3mk9mK/SGBlchKevTawg01C7+Vv27S0Q==" saltValue="Hxx6kf0wWnSZNaVMiAbKUImO8MriJ3k2NnPfjd15gKvfdU3TS5cHg+zmlNcUorvRX6+r7EJ/fkknsVZwsohFLQ==" spinCount="100000" sheet="1" objects="1" scenarios="1" formatColumns="0" formatRows="0" autoFilter="0"/>
  <autoFilter ref="C120:K125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122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478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439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ROUND((SUM(BE121:BE125)),  2)</f>
        <v>0</v>
      </c>
      <c r="G35" s="32"/>
      <c r="H35" s="32"/>
      <c r="I35" s="128">
        <v>0.21</v>
      </c>
      <c r="J35" s="127">
        <f>ROUND(((SUM(BE121:BE125))*I35),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ROUND((SUM(BF121:BF125)),  2)</f>
        <v>0</v>
      </c>
      <c r="G36" s="32"/>
      <c r="H36" s="32"/>
      <c r="I36" s="128">
        <v>0.15</v>
      </c>
      <c r="J36" s="127">
        <f>ROUND(((SUM(BF121:BF125))*I36),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ROUND((SUM(BG121:BG125)),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ROUND((SUM(BH121:BH125)),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ROUND((SUM(BI121:BI125)),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478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PS 02 - PZS v km 216,067 (P 6826)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479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478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PS 02 - PZS v km 216,067 (P 6826)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480</v>
      </c>
      <c r="F122" s="171" t="s">
        <v>481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SUM(P123:P125)</f>
        <v>0</v>
      </c>
      <c r="Q122" s="176"/>
      <c r="R122" s="177">
        <f>SUM(R123:R125)</f>
        <v>0</v>
      </c>
      <c r="S122" s="176"/>
      <c r="T122" s="178">
        <f>SUM(T123:T125)</f>
        <v>0</v>
      </c>
      <c r="AR122" s="179" t="s">
        <v>171</v>
      </c>
      <c r="AT122" s="180" t="s">
        <v>72</v>
      </c>
      <c r="AU122" s="180" t="s">
        <v>73</v>
      </c>
      <c r="AY122" s="179" t="s">
        <v>153</v>
      </c>
      <c r="BK122" s="181">
        <f>SUM(BK123:BK125)</f>
        <v>0</v>
      </c>
    </row>
    <row r="123" spans="1:65" s="2" customFormat="1" ht="33" customHeight="1">
      <c r="A123" s="32"/>
      <c r="B123" s="33"/>
      <c r="C123" s="182" t="s">
        <v>80</v>
      </c>
      <c r="D123" s="182" t="s">
        <v>154</v>
      </c>
      <c r="E123" s="183" t="s">
        <v>482</v>
      </c>
      <c r="F123" s="184" t="s">
        <v>483</v>
      </c>
      <c r="G123" s="185" t="s">
        <v>484</v>
      </c>
      <c r="H123" s="242"/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485</v>
      </c>
    </row>
    <row r="124" spans="1:65" s="2" customFormat="1" ht="33" customHeight="1">
      <c r="A124" s="32"/>
      <c r="B124" s="33"/>
      <c r="C124" s="182" t="s">
        <v>82</v>
      </c>
      <c r="D124" s="182" t="s">
        <v>154</v>
      </c>
      <c r="E124" s="183" t="s">
        <v>486</v>
      </c>
      <c r="F124" s="184" t="s">
        <v>487</v>
      </c>
      <c r="G124" s="185" t="s">
        <v>484</v>
      </c>
      <c r="H124" s="242"/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488</v>
      </c>
    </row>
    <row r="125" spans="1:65" s="2" customFormat="1" ht="21.75" customHeight="1">
      <c r="A125" s="32"/>
      <c r="B125" s="33"/>
      <c r="C125" s="182" t="s">
        <v>163</v>
      </c>
      <c r="D125" s="182" t="s">
        <v>154</v>
      </c>
      <c r="E125" s="183" t="s">
        <v>489</v>
      </c>
      <c r="F125" s="184" t="s">
        <v>490</v>
      </c>
      <c r="G125" s="185" t="s">
        <v>484</v>
      </c>
      <c r="H125" s="242"/>
      <c r="I125" s="187"/>
      <c r="J125" s="188">
        <f>ROUND(I125*H125,2)</f>
        <v>0</v>
      </c>
      <c r="K125" s="184" t="s">
        <v>158</v>
      </c>
      <c r="L125" s="37"/>
      <c r="M125" s="217" t="s">
        <v>1</v>
      </c>
      <c r="N125" s="218" t="s">
        <v>38</v>
      </c>
      <c r="O125" s="219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491</v>
      </c>
    </row>
    <row r="126" spans="1:65" s="2" customFormat="1" ht="6.95" customHeight="1">
      <c r="A126" s="3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7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algorithmName="SHA-512" hashValue="ViX2qJ5+4yl5gNjT6nuaUmF6bTGv9hip/hS0uKddGep8wrI/VTCExHppqM3/zlIYfR7o7f13YAA3bHly2nYjdw==" saltValue="2wUfce+G9m8jxpgZMcob8tmg8iQQMpG9I5XDZcFoFhhYxZcZD6j/DvZPesvfLw8xc+tHlE8rBbOThnJ/8w+rpg==" spinCount="100000" sheet="1" objects="1" scenarios="1" formatColumns="0" formatRows="0" autoFilter="0"/>
  <autoFilter ref="C120:K125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123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478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443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ROUND((SUM(BE121:BE125)),  2)</f>
        <v>0</v>
      </c>
      <c r="G35" s="32"/>
      <c r="H35" s="32"/>
      <c r="I35" s="128">
        <v>0.21</v>
      </c>
      <c r="J35" s="127">
        <f>ROUND(((SUM(BE121:BE125))*I35),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ROUND((SUM(BF121:BF125)),  2)</f>
        <v>0</v>
      </c>
      <c r="G36" s="32"/>
      <c r="H36" s="32"/>
      <c r="I36" s="128">
        <v>0.15</v>
      </c>
      <c r="J36" s="127">
        <f>ROUND(((SUM(BF121:BF125))*I36),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ROUND((SUM(BG121:BG125)),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ROUND((SUM(BH121:BH125)),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ROUND((SUM(BI121:BI125)),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478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PS 03 - PZS v km 214,284 (P 6825)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479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478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PS 03 - PZS v km 214,284 (P 6825)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480</v>
      </c>
      <c r="F122" s="171" t="s">
        <v>481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SUM(P123:P125)</f>
        <v>0</v>
      </c>
      <c r="Q122" s="176"/>
      <c r="R122" s="177">
        <f>SUM(R123:R125)</f>
        <v>0</v>
      </c>
      <c r="S122" s="176"/>
      <c r="T122" s="178">
        <f>SUM(T123:T125)</f>
        <v>0</v>
      </c>
      <c r="AR122" s="179" t="s">
        <v>171</v>
      </c>
      <c r="AT122" s="180" t="s">
        <v>72</v>
      </c>
      <c r="AU122" s="180" t="s">
        <v>73</v>
      </c>
      <c r="AY122" s="179" t="s">
        <v>153</v>
      </c>
      <c r="BK122" s="181">
        <f>SUM(BK123:BK125)</f>
        <v>0</v>
      </c>
    </row>
    <row r="123" spans="1:65" s="2" customFormat="1" ht="33" customHeight="1">
      <c r="A123" s="32"/>
      <c r="B123" s="33"/>
      <c r="C123" s="182" t="s">
        <v>80</v>
      </c>
      <c r="D123" s="182" t="s">
        <v>154</v>
      </c>
      <c r="E123" s="183" t="s">
        <v>482</v>
      </c>
      <c r="F123" s="184" t="s">
        <v>483</v>
      </c>
      <c r="G123" s="185" t="s">
        <v>484</v>
      </c>
      <c r="H123" s="242"/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485</v>
      </c>
    </row>
    <row r="124" spans="1:65" s="2" customFormat="1" ht="33" customHeight="1">
      <c r="A124" s="32"/>
      <c r="B124" s="33"/>
      <c r="C124" s="182" t="s">
        <v>82</v>
      </c>
      <c r="D124" s="182" t="s">
        <v>154</v>
      </c>
      <c r="E124" s="183" t="s">
        <v>486</v>
      </c>
      <c r="F124" s="184" t="s">
        <v>487</v>
      </c>
      <c r="G124" s="185" t="s">
        <v>484</v>
      </c>
      <c r="H124" s="242"/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488</v>
      </c>
    </row>
    <row r="125" spans="1:65" s="2" customFormat="1" ht="21.75" customHeight="1">
      <c r="A125" s="32"/>
      <c r="B125" s="33"/>
      <c r="C125" s="182" t="s">
        <v>163</v>
      </c>
      <c r="D125" s="182" t="s">
        <v>154</v>
      </c>
      <c r="E125" s="183" t="s">
        <v>489</v>
      </c>
      <c r="F125" s="184" t="s">
        <v>490</v>
      </c>
      <c r="G125" s="185" t="s">
        <v>484</v>
      </c>
      <c r="H125" s="242"/>
      <c r="I125" s="187"/>
      <c r="J125" s="188">
        <f>ROUND(I125*H125,2)</f>
        <v>0</v>
      </c>
      <c r="K125" s="184" t="s">
        <v>158</v>
      </c>
      <c r="L125" s="37"/>
      <c r="M125" s="217" t="s">
        <v>1</v>
      </c>
      <c r="N125" s="218" t="s">
        <v>38</v>
      </c>
      <c r="O125" s="219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491</v>
      </c>
    </row>
    <row r="126" spans="1:65" s="2" customFormat="1" ht="6.95" customHeight="1">
      <c r="A126" s="3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7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algorithmName="SHA-512" hashValue="aWGLmMoFfaloMJiPZrkm2dMHgz26XN2EPxlk14JuKwSO2jUHbxVFFh9VSR+yPaVRlvvKJW8iJfBufOVr3mj+ug==" saltValue="9y2mYyOJ3OkanLRxWPK6C/6RQdLR8l0ejojCIShuoSY86AoCG/UqFXYlwqUhpyPFU+GOz4QWHsRd/iDsmRL3tg==" spinCount="100000" sheet="1" objects="1" scenarios="1" formatColumns="0" formatRows="0" autoFilter="0"/>
  <autoFilter ref="C120:K125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87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128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130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ROUND((SUM(BE121:BE151)),  2)</f>
        <v>0</v>
      </c>
      <c r="G35" s="32"/>
      <c r="H35" s="32"/>
      <c r="I35" s="128">
        <v>0.21</v>
      </c>
      <c r="J35" s="127">
        <f>ROUND(((SUM(BE121:BE151))*I35),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ROUND((SUM(BF121:BF151)),  2)</f>
        <v>0</v>
      </c>
      <c r="G36" s="32"/>
      <c r="H36" s="32"/>
      <c r="I36" s="128">
        <v>0.15</v>
      </c>
      <c r="J36" s="127">
        <f>ROUND(((SUM(BF121:BF151))*I36),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ROUND((SUM(BG121:BG151)),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ROUND((SUM(BH121:BH151)),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ROUND((SUM(BI121:BI151)),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128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01 - Venkovní prky - technologická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128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01 - Venkovní prky - technologická část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SUM(P123:P151)</f>
        <v>0</v>
      </c>
      <c r="Q122" s="176"/>
      <c r="R122" s="177">
        <f>SUM(R123:R151)</f>
        <v>0</v>
      </c>
      <c r="S122" s="176"/>
      <c r="T122" s="178">
        <f>SUM(T123:T151)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SUM(BK123:BK151)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155</v>
      </c>
      <c r="F123" s="184" t="s">
        <v>156</v>
      </c>
      <c r="G123" s="185" t="s">
        <v>157</v>
      </c>
      <c r="H123" s="186">
        <v>2</v>
      </c>
      <c r="I123" s="187"/>
      <c r="J123" s="188">
        <f t="shared" ref="J123:J134" si="0"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 t="shared" ref="P123:P134" si="1">O123*H123</f>
        <v>0</v>
      </c>
      <c r="Q123" s="191">
        <v>0</v>
      </c>
      <c r="R123" s="191">
        <f t="shared" ref="R123:R134" si="2">Q123*H123</f>
        <v>0</v>
      </c>
      <c r="S123" s="191">
        <v>0</v>
      </c>
      <c r="T123" s="192">
        <f t="shared" ref="T123:T134" si="3"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 t="shared" ref="BE123:BE134" si="4">IF(N123="základní",J123,0)</f>
        <v>0</v>
      </c>
      <c r="BF123" s="194">
        <f t="shared" ref="BF123:BF134" si="5">IF(N123="snížená",J123,0)</f>
        <v>0</v>
      </c>
      <c r="BG123" s="194">
        <f t="shared" ref="BG123:BG134" si="6">IF(N123="zákl. přenesená",J123,0)</f>
        <v>0</v>
      </c>
      <c r="BH123" s="194">
        <f t="shared" ref="BH123:BH134" si="7">IF(N123="sníž. přenesená",J123,0)</f>
        <v>0</v>
      </c>
      <c r="BI123" s="194">
        <f t="shared" ref="BI123:BI134" si="8">IF(N123="nulová",J123,0)</f>
        <v>0</v>
      </c>
      <c r="BJ123" s="15" t="s">
        <v>80</v>
      </c>
      <c r="BK123" s="194">
        <f t="shared" ref="BK123:BK134" si="9">ROUND(I123*H123,2)</f>
        <v>0</v>
      </c>
      <c r="BL123" s="15" t="s">
        <v>80</v>
      </c>
      <c r="BM123" s="193" t="s">
        <v>159</v>
      </c>
    </row>
    <row r="124" spans="1:65" s="2" customFormat="1" ht="16.5" customHeight="1">
      <c r="A124" s="32"/>
      <c r="B124" s="33"/>
      <c r="C124" s="182" t="s">
        <v>82</v>
      </c>
      <c r="D124" s="182" t="s">
        <v>154</v>
      </c>
      <c r="E124" s="183" t="s">
        <v>160</v>
      </c>
      <c r="F124" s="184" t="s">
        <v>161</v>
      </c>
      <c r="G124" s="185" t="s">
        <v>157</v>
      </c>
      <c r="H124" s="186">
        <v>2</v>
      </c>
      <c r="I124" s="187"/>
      <c r="J124" s="188">
        <f t="shared" si="0"/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 t="shared" si="1"/>
        <v>0</v>
      </c>
      <c r="Q124" s="191">
        <v>0</v>
      </c>
      <c r="R124" s="191">
        <f t="shared" si="2"/>
        <v>0</v>
      </c>
      <c r="S124" s="191">
        <v>0</v>
      </c>
      <c r="T124" s="192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 t="shared" si="4"/>
        <v>0</v>
      </c>
      <c r="BF124" s="194">
        <f t="shared" si="5"/>
        <v>0</v>
      </c>
      <c r="BG124" s="194">
        <f t="shared" si="6"/>
        <v>0</v>
      </c>
      <c r="BH124" s="194">
        <f t="shared" si="7"/>
        <v>0</v>
      </c>
      <c r="BI124" s="194">
        <f t="shared" si="8"/>
        <v>0</v>
      </c>
      <c r="BJ124" s="15" t="s">
        <v>80</v>
      </c>
      <c r="BK124" s="194">
        <f t="shared" si="9"/>
        <v>0</v>
      </c>
      <c r="BL124" s="15" t="s">
        <v>80</v>
      </c>
      <c r="BM124" s="193" t="s">
        <v>162</v>
      </c>
    </row>
    <row r="125" spans="1:65" s="2" customFormat="1" ht="16.5" customHeight="1">
      <c r="A125" s="32"/>
      <c r="B125" s="33"/>
      <c r="C125" s="195" t="s">
        <v>163</v>
      </c>
      <c r="D125" s="195" t="s">
        <v>164</v>
      </c>
      <c r="E125" s="196" t="s">
        <v>165</v>
      </c>
      <c r="F125" s="197" t="s">
        <v>166</v>
      </c>
      <c r="G125" s="198" t="s">
        <v>157</v>
      </c>
      <c r="H125" s="199">
        <v>2</v>
      </c>
      <c r="I125" s="200"/>
      <c r="J125" s="201">
        <f t="shared" si="0"/>
        <v>0</v>
      </c>
      <c r="K125" s="197" t="s">
        <v>1</v>
      </c>
      <c r="L125" s="202"/>
      <c r="M125" s="203" t="s">
        <v>1</v>
      </c>
      <c r="N125" s="204" t="s">
        <v>38</v>
      </c>
      <c r="O125" s="69"/>
      <c r="P125" s="191">
        <f t="shared" si="1"/>
        <v>0</v>
      </c>
      <c r="Q125" s="191">
        <v>0</v>
      </c>
      <c r="R125" s="191">
        <f t="shared" si="2"/>
        <v>0</v>
      </c>
      <c r="S125" s="191">
        <v>0</v>
      </c>
      <c r="T125" s="192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82</v>
      </c>
      <c r="AT125" s="193" t="s">
        <v>164</v>
      </c>
      <c r="AU125" s="193" t="s">
        <v>80</v>
      </c>
      <c r="AY125" s="15" t="s">
        <v>153</v>
      </c>
      <c r="BE125" s="194">
        <f t="shared" si="4"/>
        <v>0</v>
      </c>
      <c r="BF125" s="194">
        <f t="shared" si="5"/>
        <v>0</v>
      </c>
      <c r="BG125" s="194">
        <f t="shared" si="6"/>
        <v>0</v>
      </c>
      <c r="BH125" s="194">
        <f t="shared" si="7"/>
        <v>0</v>
      </c>
      <c r="BI125" s="194">
        <f t="shared" si="8"/>
        <v>0</v>
      </c>
      <c r="BJ125" s="15" t="s">
        <v>80</v>
      </c>
      <c r="BK125" s="194">
        <f t="shared" si="9"/>
        <v>0</v>
      </c>
      <c r="BL125" s="15" t="s">
        <v>80</v>
      </c>
      <c r="BM125" s="193" t="s">
        <v>167</v>
      </c>
    </row>
    <row r="126" spans="1:65" s="2" customFormat="1" ht="24.2" customHeight="1">
      <c r="A126" s="32"/>
      <c r="B126" s="33"/>
      <c r="C126" s="182" t="s">
        <v>152</v>
      </c>
      <c r="D126" s="182" t="s">
        <v>154</v>
      </c>
      <c r="E126" s="183" t="s">
        <v>168</v>
      </c>
      <c r="F126" s="184" t="s">
        <v>169</v>
      </c>
      <c r="G126" s="185" t="s">
        <v>157</v>
      </c>
      <c r="H126" s="186">
        <v>2</v>
      </c>
      <c r="I126" s="187"/>
      <c r="J126" s="188">
        <f t="shared" si="0"/>
        <v>0</v>
      </c>
      <c r="K126" s="184" t="s">
        <v>158</v>
      </c>
      <c r="L126" s="37"/>
      <c r="M126" s="189" t="s">
        <v>1</v>
      </c>
      <c r="N126" s="190" t="s">
        <v>38</v>
      </c>
      <c r="O126" s="69"/>
      <c r="P126" s="191">
        <f t="shared" si="1"/>
        <v>0</v>
      </c>
      <c r="Q126" s="191">
        <v>0</v>
      </c>
      <c r="R126" s="191">
        <f t="shared" si="2"/>
        <v>0</v>
      </c>
      <c r="S126" s="191">
        <v>0</v>
      </c>
      <c r="T126" s="192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80</v>
      </c>
      <c r="AT126" s="193" t="s">
        <v>154</v>
      </c>
      <c r="AU126" s="193" t="s">
        <v>80</v>
      </c>
      <c r="AY126" s="15" t="s">
        <v>153</v>
      </c>
      <c r="BE126" s="194">
        <f t="shared" si="4"/>
        <v>0</v>
      </c>
      <c r="BF126" s="194">
        <f t="shared" si="5"/>
        <v>0</v>
      </c>
      <c r="BG126" s="194">
        <f t="shared" si="6"/>
        <v>0</v>
      </c>
      <c r="BH126" s="194">
        <f t="shared" si="7"/>
        <v>0</v>
      </c>
      <c r="BI126" s="194">
        <f t="shared" si="8"/>
        <v>0</v>
      </c>
      <c r="BJ126" s="15" t="s">
        <v>80</v>
      </c>
      <c r="BK126" s="194">
        <f t="shared" si="9"/>
        <v>0</v>
      </c>
      <c r="BL126" s="15" t="s">
        <v>80</v>
      </c>
      <c r="BM126" s="193" t="s">
        <v>170</v>
      </c>
    </row>
    <row r="127" spans="1:65" s="2" customFormat="1" ht="16.5" customHeight="1">
      <c r="A127" s="32"/>
      <c r="B127" s="33"/>
      <c r="C127" s="182" t="s">
        <v>171</v>
      </c>
      <c r="D127" s="182" t="s">
        <v>154</v>
      </c>
      <c r="E127" s="183" t="s">
        <v>172</v>
      </c>
      <c r="F127" s="184" t="s">
        <v>173</v>
      </c>
      <c r="G127" s="185" t="s">
        <v>157</v>
      </c>
      <c r="H127" s="186">
        <v>2</v>
      </c>
      <c r="I127" s="187"/>
      <c r="J127" s="188">
        <f t="shared" si="0"/>
        <v>0</v>
      </c>
      <c r="K127" s="184" t="s">
        <v>158</v>
      </c>
      <c r="L127" s="37"/>
      <c r="M127" s="189" t="s">
        <v>1</v>
      </c>
      <c r="N127" s="190" t="s">
        <v>38</v>
      </c>
      <c r="O127" s="69"/>
      <c r="P127" s="191">
        <f t="shared" si="1"/>
        <v>0</v>
      </c>
      <c r="Q127" s="191">
        <v>0</v>
      </c>
      <c r="R127" s="191">
        <f t="shared" si="2"/>
        <v>0</v>
      </c>
      <c r="S127" s="191">
        <v>0</v>
      </c>
      <c r="T127" s="192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80</v>
      </c>
      <c r="AY127" s="15" t="s">
        <v>153</v>
      </c>
      <c r="BE127" s="194">
        <f t="shared" si="4"/>
        <v>0</v>
      </c>
      <c r="BF127" s="194">
        <f t="shared" si="5"/>
        <v>0</v>
      </c>
      <c r="BG127" s="194">
        <f t="shared" si="6"/>
        <v>0</v>
      </c>
      <c r="BH127" s="194">
        <f t="shared" si="7"/>
        <v>0</v>
      </c>
      <c r="BI127" s="194">
        <f t="shared" si="8"/>
        <v>0</v>
      </c>
      <c r="BJ127" s="15" t="s">
        <v>80</v>
      </c>
      <c r="BK127" s="194">
        <f t="shared" si="9"/>
        <v>0</v>
      </c>
      <c r="BL127" s="15" t="s">
        <v>80</v>
      </c>
      <c r="BM127" s="193" t="s">
        <v>174</v>
      </c>
    </row>
    <row r="128" spans="1:65" s="2" customFormat="1" ht="24.2" customHeight="1">
      <c r="A128" s="32"/>
      <c r="B128" s="33"/>
      <c r="C128" s="182" t="s">
        <v>175</v>
      </c>
      <c r="D128" s="182" t="s">
        <v>154</v>
      </c>
      <c r="E128" s="183" t="s">
        <v>176</v>
      </c>
      <c r="F128" s="184" t="s">
        <v>177</v>
      </c>
      <c r="G128" s="185" t="s">
        <v>157</v>
      </c>
      <c r="H128" s="186">
        <v>2</v>
      </c>
      <c r="I128" s="187"/>
      <c r="J128" s="188">
        <f t="shared" si="0"/>
        <v>0</v>
      </c>
      <c r="K128" s="184" t="s">
        <v>158</v>
      </c>
      <c r="L128" s="37"/>
      <c r="M128" s="189" t="s">
        <v>1</v>
      </c>
      <c r="N128" s="190" t="s">
        <v>38</v>
      </c>
      <c r="O128" s="69"/>
      <c r="P128" s="191">
        <f t="shared" si="1"/>
        <v>0</v>
      </c>
      <c r="Q128" s="191">
        <v>0</v>
      </c>
      <c r="R128" s="191">
        <f t="shared" si="2"/>
        <v>0</v>
      </c>
      <c r="S128" s="191">
        <v>0</v>
      </c>
      <c r="T128" s="192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80</v>
      </c>
      <c r="AY128" s="15" t="s">
        <v>153</v>
      </c>
      <c r="BE128" s="194">
        <f t="shared" si="4"/>
        <v>0</v>
      </c>
      <c r="BF128" s="194">
        <f t="shared" si="5"/>
        <v>0</v>
      </c>
      <c r="BG128" s="194">
        <f t="shared" si="6"/>
        <v>0</v>
      </c>
      <c r="BH128" s="194">
        <f t="shared" si="7"/>
        <v>0</v>
      </c>
      <c r="BI128" s="194">
        <f t="shared" si="8"/>
        <v>0</v>
      </c>
      <c r="BJ128" s="15" t="s">
        <v>80</v>
      </c>
      <c r="BK128" s="194">
        <f t="shared" si="9"/>
        <v>0</v>
      </c>
      <c r="BL128" s="15" t="s">
        <v>80</v>
      </c>
      <c r="BM128" s="193" t="s">
        <v>178</v>
      </c>
    </row>
    <row r="129" spans="1:65" s="2" customFormat="1" ht="16.5" customHeight="1">
      <c r="A129" s="32"/>
      <c r="B129" s="33"/>
      <c r="C129" s="182" t="s">
        <v>179</v>
      </c>
      <c r="D129" s="182" t="s">
        <v>154</v>
      </c>
      <c r="E129" s="183" t="s">
        <v>180</v>
      </c>
      <c r="F129" s="184" t="s">
        <v>181</v>
      </c>
      <c r="G129" s="185" t="s">
        <v>157</v>
      </c>
      <c r="H129" s="186">
        <v>2</v>
      </c>
      <c r="I129" s="187"/>
      <c r="J129" s="188">
        <f t="shared" si="0"/>
        <v>0</v>
      </c>
      <c r="K129" s="184" t="s">
        <v>158</v>
      </c>
      <c r="L129" s="37"/>
      <c r="M129" s="189" t="s">
        <v>1</v>
      </c>
      <c r="N129" s="190" t="s">
        <v>38</v>
      </c>
      <c r="O129" s="69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80</v>
      </c>
      <c r="AY129" s="15" t="s">
        <v>153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5" t="s">
        <v>80</v>
      </c>
      <c r="BK129" s="194">
        <f t="shared" si="9"/>
        <v>0</v>
      </c>
      <c r="BL129" s="15" t="s">
        <v>80</v>
      </c>
      <c r="BM129" s="193" t="s">
        <v>182</v>
      </c>
    </row>
    <row r="130" spans="1:65" s="2" customFormat="1" ht="16.5" customHeight="1">
      <c r="A130" s="32"/>
      <c r="B130" s="33"/>
      <c r="C130" s="195" t="s">
        <v>183</v>
      </c>
      <c r="D130" s="195" t="s">
        <v>164</v>
      </c>
      <c r="E130" s="196" t="s">
        <v>184</v>
      </c>
      <c r="F130" s="197" t="s">
        <v>185</v>
      </c>
      <c r="G130" s="198" t="s">
        <v>157</v>
      </c>
      <c r="H130" s="199">
        <v>1</v>
      </c>
      <c r="I130" s="200"/>
      <c r="J130" s="201">
        <f t="shared" si="0"/>
        <v>0</v>
      </c>
      <c r="K130" s="197" t="s">
        <v>158</v>
      </c>
      <c r="L130" s="202"/>
      <c r="M130" s="203" t="s">
        <v>1</v>
      </c>
      <c r="N130" s="204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82</v>
      </c>
      <c r="AT130" s="193" t="s">
        <v>164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186</v>
      </c>
    </row>
    <row r="131" spans="1:65" s="2" customFormat="1" ht="37.9" customHeight="1">
      <c r="A131" s="32"/>
      <c r="B131" s="33"/>
      <c r="C131" s="195" t="s">
        <v>187</v>
      </c>
      <c r="D131" s="195" t="s">
        <v>164</v>
      </c>
      <c r="E131" s="196" t="s">
        <v>188</v>
      </c>
      <c r="F131" s="197" t="s">
        <v>189</v>
      </c>
      <c r="G131" s="198" t="s">
        <v>190</v>
      </c>
      <c r="H131" s="199">
        <v>91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191</v>
      </c>
    </row>
    <row r="132" spans="1:65" s="2" customFormat="1" ht="37.9" customHeight="1">
      <c r="A132" s="32"/>
      <c r="B132" s="33"/>
      <c r="C132" s="182" t="s">
        <v>192</v>
      </c>
      <c r="D132" s="182" t="s">
        <v>154</v>
      </c>
      <c r="E132" s="183" t="s">
        <v>193</v>
      </c>
      <c r="F132" s="184" t="s">
        <v>194</v>
      </c>
      <c r="G132" s="185" t="s">
        <v>190</v>
      </c>
      <c r="H132" s="186">
        <v>91</v>
      </c>
      <c r="I132" s="187"/>
      <c r="J132" s="188">
        <f t="shared" si="0"/>
        <v>0</v>
      </c>
      <c r="K132" s="184" t="s">
        <v>158</v>
      </c>
      <c r="L132" s="37"/>
      <c r="M132" s="189" t="s">
        <v>1</v>
      </c>
      <c r="N132" s="190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80</v>
      </c>
      <c r="AT132" s="193" t="s">
        <v>154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195</v>
      </c>
    </row>
    <row r="133" spans="1:65" s="2" customFormat="1" ht="33" customHeight="1">
      <c r="A133" s="32"/>
      <c r="B133" s="33"/>
      <c r="C133" s="182" t="s">
        <v>196</v>
      </c>
      <c r="D133" s="182" t="s">
        <v>154</v>
      </c>
      <c r="E133" s="183" t="s">
        <v>197</v>
      </c>
      <c r="F133" s="184" t="s">
        <v>198</v>
      </c>
      <c r="G133" s="185" t="s">
        <v>157</v>
      </c>
      <c r="H133" s="186">
        <v>4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199</v>
      </c>
    </row>
    <row r="134" spans="1:65" s="2" customFormat="1" ht="33" customHeight="1">
      <c r="A134" s="32"/>
      <c r="B134" s="33"/>
      <c r="C134" s="195" t="s">
        <v>200</v>
      </c>
      <c r="D134" s="195" t="s">
        <v>164</v>
      </c>
      <c r="E134" s="196" t="s">
        <v>201</v>
      </c>
      <c r="F134" s="197" t="s">
        <v>202</v>
      </c>
      <c r="G134" s="198" t="s">
        <v>190</v>
      </c>
      <c r="H134" s="199">
        <v>31.5</v>
      </c>
      <c r="I134" s="200"/>
      <c r="J134" s="201">
        <f t="shared" si="0"/>
        <v>0</v>
      </c>
      <c r="K134" s="197" t="s">
        <v>158</v>
      </c>
      <c r="L134" s="202"/>
      <c r="M134" s="203" t="s">
        <v>1</v>
      </c>
      <c r="N134" s="204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82</v>
      </c>
      <c r="AT134" s="193" t="s">
        <v>164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203</v>
      </c>
    </row>
    <row r="135" spans="1:65" s="12" customFormat="1" ht="11.25">
      <c r="B135" s="205"/>
      <c r="C135" s="206"/>
      <c r="D135" s="207" t="s">
        <v>204</v>
      </c>
      <c r="E135" s="208" t="s">
        <v>1</v>
      </c>
      <c r="F135" s="209" t="s">
        <v>205</v>
      </c>
      <c r="G135" s="206"/>
      <c r="H135" s="210">
        <v>31.5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204</v>
      </c>
      <c r="AU135" s="216" t="s">
        <v>80</v>
      </c>
      <c r="AV135" s="12" t="s">
        <v>82</v>
      </c>
      <c r="AW135" s="12" t="s">
        <v>30</v>
      </c>
      <c r="AX135" s="12" t="s">
        <v>80</v>
      </c>
      <c r="AY135" s="216" t="s">
        <v>153</v>
      </c>
    </row>
    <row r="136" spans="1:65" s="2" customFormat="1" ht="16.5" customHeight="1">
      <c r="A136" s="32"/>
      <c r="B136" s="33"/>
      <c r="C136" s="182" t="s">
        <v>206</v>
      </c>
      <c r="D136" s="182" t="s">
        <v>154</v>
      </c>
      <c r="E136" s="183" t="s">
        <v>207</v>
      </c>
      <c r="F136" s="184" t="s">
        <v>208</v>
      </c>
      <c r="G136" s="185" t="s">
        <v>190</v>
      </c>
      <c r="H136" s="186">
        <v>31.5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80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209</v>
      </c>
    </row>
    <row r="137" spans="1:65" s="2" customFormat="1" ht="16.5" customHeight="1">
      <c r="A137" s="32"/>
      <c r="B137" s="33"/>
      <c r="C137" s="195" t="s">
        <v>210</v>
      </c>
      <c r="D137" s="195" t="s">
        <v>164</v>
      </c>
      <c r="E137" s="196" t="s">
        <v>211</v>
      </c>
      <c r="F137" s="197" t="s">
        <v>212</v>
      </c>
      <c r="G137" s="198" t="s">
        <v>213</v>
      </c>
      <c r="H137" s="199">
        <v>47.5</v>
      </c>
      <c r="I137" s="200"/>
      <c r="J137" s="201">
        <f>ROUND(I137*H137,2)</f>
        <v>0</v>
      </c>
      <c r="K137" s="197" t="s">
        <v>158</v>
      </c>
      <c r="L137" s="202"/>
      <c r="M137" s="203" t="s">
        <v>1</v>
      </c>
      <c r="N137" s="204" t="s">
        <v>38</v>
      </c>
      <c r="O137" s="69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82</v>
      </c>
      <c r="AT137" s="193" t="s">
        <v>164</v>
      </c>
      <c r="AU137" s="193" t="s">
        <v>80</v>
      </c>
      <c r="AY137" s="15" t="s">
        <v>153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5" t="s">
        <v>80</v>
      </c>
      <c r="BK137" s="194">
        <f>ROUND(I137*H137,2)</f>
        <v>0</v>
      </c>
      <c r="BL137" s="15" t="s">
        <v>80</v>
      </c>
      <c r="BM137" s="193" t="s">
        <v>214</v>
      </c>
    </row>
    <row r="138" spans="1:65" s="12" customFormat="1" ht="11.25">
      <c r="B138" s="205"/>
      <c r="C138" s="206"/>
      <c r="D138" s="207" t="s">
        <v>204</v>
      </c>
      <c r="E138" s="208" t="s">
        <v>1</v>
      </c>
      <c r="F138" s="209" t="s">
        <v>215</v>
      </c>
      <c r="G138" s="206"/>
      <c r="H138" s="210">
        <v>47.5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204</v>
      </c>
      <c r="AU138" s="216" t="s">
        <v>80</v>
      </c>
      <c r="AV138" s="12" t="s">
        <v>82</v>
      </c>
      <c r="AW138" s="12" t="s">
        <v>30</v>
      </c>
      <c r="AX138" s="12" t="s">
        <v>80</v>
      </c>
      <c r="AY138" s="216" t="s">
        <v>153</v>
      </c>
    </row>
    <row r="139" spans="1:65" s="2" customFormat="1" ht="33" customHeight="1">
      <c r="A139" s="32"/>
      <c r="B139" s="33"/>
      <c r="C139" s="182" t="s">
        <v>8</v>
      </c>
      <c r="D139" s="182" t="s">
        <v>154</v>
      </c>
      <c r="E139" s="183" t="s">
        <v>216</v>
      </c>
      <c r="F139" s="184" t="s">
        <v>217</v>
      </c>
      <c r="G139" s="185" t="s">
        <v>190</v>
      </c>
      <c r="H139" s="186">
        <v>50</v>
      </c>
      <c r="I139" s="187"/>
      <c r="J139" s="188">
        <f>ROUND(I139*H139,2)</f>
        <v>0</v>
      </c>
      <c r="K139" s="184" t="s">
        <v>158</v>
      </c>
      <c r="L139" s="37"/>
      <c r="M139" s="189" t="s">
        <v>1</v>
      </c>
      <c r="N139" s="190" t="s">
        <v>38</v>
      </c>
      <c r="O139" s="69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80</v>
      </c>
      <c r="AT139" s="193" t="s">
        <v>154</v>
      </c>
      <c r="AU139" s="193" t="s">
        <v>80</v>
      </c>
      <c r="AY139" s="15" t="s">
        <v>153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5" t="s">
        <v>80</v>
      </c>
      <c r="BK139" s="194">
        <f>ROUND(I139*H139,2)</f>
        <v>0</v>
      </c>
      <c r="BL139" s="15" t="s">
        <v>80</v>
      </c>
      <c r="BM139" s="193" t="s">
        <v>218</v>
      </c>
    </row>
    <row r="140" spans="1:65" s="2" customFormat="1" ht="24.2" customHeight="1">
      <c r="A140" s="32"/>
      <c r="B140" s="33"/>
      <c r="C140" s="195" t="s">
        <v>219</v>
      </c>
      <c r="D140" s="195" t="s">
        <v>164</v>
      </c>
      <c r="E140" s="196" t="s">
        <v>220</v>
      </c>
      <c r="F140" s="197" t="s">
        <v>221</v>
      </c>
      <c r="G140" s="198" t="s">
        <v>213</v>
      </c>
      <c r="H140" s="199">
        <v>3.1</v>
      </c>
      <c r="I140" s="200"/>
      <c r="J140" s="201">
        <f>ROUND(I140*H140,2)</f>
        <v>0</v>
      </c>
      <c r="K140" s="197" t="s">
        <v>158</v>
      </c>
      <c r="L140" s="202"/>
      <c r="M140" s="203" t="s">
        <v>1</v>
      </c>
      <c r="N140" s="204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82</v>
      </c>
      <c r="AT140" s="193" t="s">
        <v>164</v>
      </c>
      <c r="AU140" s="193" t="s">
        <v>80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222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223</v>
      </c>
      <c r="G141" s="206"/>
      <c r="H141" s="210">
        <v>3.1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80</v>
      </c>
      <c r="AV141" s="12" t="s">
        <v>82</v>
      </c>
      <c r="AW141" s="12" t="s">
        <v>30</v>
      </c>
      <c r="AX141" s="12" t="s">
        <v>80</v>
      </c>
      <c r="AY141" s="216" t="s">
        <v>153</v>
      </c>
    </row>
    <row r="142" spans="1:65" s="2" customFormat="1" ht="33" customHeight="1">
      <c r="A142" s="32"/>
      <c r="B142" s="33"/>
      <c r="C142" s="182" t="s">
        <v>224</v>
      </c>
      <c r="D142" s="182" t="s">
        <v>154</v>
      </c>
      <c r="E142" s="183" t="s">
        <v>225</v>
      </c>
      <c r="F142" s="184" t="s">
        <v>226</v>
      </c>
      <c r="G142" s="185" t="s">
        <v>190</v>
      </c>
      <c r="H142" s="186">
        <v>5</v>
      </c>
      <c r="I142" s="187"/>
      <c r="J142" s="188">
        <f t="shared" ref="J142:J151" si="10">ROUND(I142*H142,2)</f>
        <v>0</v>
      </c>
      <c r="K142" s="184" t="s">
        <v>158</v>
      </c>
      <c r="L142" s="37"/>
      <c r="M142" s="189" t="s">
        <v>1</v>
      </c>
      <c r="N142" s="190" t="s">
        <v>38</v>
      </c>
      <c r="O142" s="69"/>
      <c r="P142" s="191">
        <f t="shared" ref="P142:P151" si="11">O142*H142</f>
        <v>0</v>
      </c>
      <c r="Q142" s="191">
        <v>0</v>
      </c>
      <c r="R142" s="191">
        <f t="shared" ref="R142:R151" si="12">Q142*H142</f>
        <v>0</v>
      </c>
      <c r="S142" s="191">
        <v>0</v>
      </c>
      <c r="T142" s="192">
        <f t="shared" ref="T142:T151" si="13"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80</v>
      </c>
      <c r="AT142" s="193" t="s">
        <v>154</v>
      </c>
      <c r="AU142" s="193" t="s">
        <v>80</v>
      </c>
      <c r="AY142" s="15" t="s">
        <v>153</v>
      </c>
      <c r="BE142" s="194">
        <f t="shared" ref="BE142:BE151" si="14">IF(N142="základní",J142,0)</f>
        <v>0</v>
      </c>
      <c r="BF142" s="194">
        <f t="shared" ref="BF142:BF151" si="15">IF(N142="snížená",J142,0)</f>
        <v>0</v>
      </c>
      <c r="BG142" s="194">
        <f t="shared" ref="BG142:BG151" si="16">IF(N142="zákl. přenesená",J142,0)</f>
        <v>0</v>
      </c>
      <c r="BH142" s="194">
        <f t="shared" ref="BH142:BH151" si="17">IF(N142="sníž. přenesená",J142,0)</f>
        <v>0</v>
      </c>
      <c r="BI142" s="194">
        <f t="shared" ref="BI142:BI151" si="18">IF(N142="nulová",J142,0)</f>
        <v>0</v>
      </c>
      <c r="BJ142" s="15" t="s">
        <v>80</v>
      </c>
      <c r="BK142" s="194">
        <f t="shared" ref="BK142:BK151" si="19">ROUND(I142*H142,2)</f>
        <v>0</v>
      </c>
      <c r="BL142" s="15" t="s">
        <v>80</v>
      </c>
      <c r="BM142" s="193" t="s">
        <v>227</v>
      </c>
    </row>
    <row r="143" spans="1:65" s="2" customFormat="1" ht="21.75" customHeight="1">
      <c r="A143" s="32"/>
      <c r="B143" s="33"/>
      <c r="C143" s="195" t="s">
        <v>228</v>
      </c>
      <c r="D143" s="195" t="s">
        <v>164</v>
      </c>
      <c r="E143" s="196" t="s">
        <v>229</v>
      </c>
      <c r="F143" s="197" t="s">
        <v>230</v>
      </c>
      <c r="G143" s="198" t="s">
        <v>157</v>
      </c>
      <c r="H143" s="199">
        <v>2</v>
      </c>
      <c r="I143" s="200"/>
      <c r="J143" s="201">
        <f t="shared" si="10"/>
        <v>0</v>
      </c>
      <c r="K143" s="197" t="s">
        <v>158</v>
      </c>
      <c r="L143" s="202"/>
      <c r="M143" s="203" t="s">
        <v>1</v>
      </c>
      <c r="N143" s="204" t="s">
        <v>38</v>
      </c>
      <c r="O143" s="69"/>
      <c r="P143" s="191">
        <f t="shared" si="11"/>
        <v>0</v>
      </c>
      <c r="Q143" s="191">
        <v>0</v>
      </c>
      <c r="R143" s="191">
        <f t="shared" si="12"/>
        <v>0</v>
      </c>
      <c r="S143" s="191">
        <v>0</v>
      </c>
      <c r="T143" s="192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82</v>
      </c>
      <c r="AT143" s="193" t="s">
        <v>164</v>
      </c>
      <c r="AU143" s="193" t="s">
        <v>80</v>
      </c>
      <c r="AY143" s="15" t="s">
        <v>153</v>
      </c>
      <c r="BE143" s="194">
        <f t="shared" si="14"/>
        <v>0</v>
      </c>
      <c r="BF143" s="194">
        <f t="shared" si="15"/>
        <v>0</v>
      </c>
      <c r="BG143" s="194">
        <f t="shared" si="16"/>
        <v>0</v>
      </c>
      <c r="BH143" s="194">
        <f t="shared" si="17"/>
        <v>0</v>
      </c>
      <c r="BI143" s="194">
        <f t="shared" si="18"/>
        <v>0</v>
      </c>
      <c r="BJ143" s="15" t="s">
        <v>80</v>
      </c>
      <c r="BK143" s="194">
        <f t="shared" si="19"/>
        <v>0</v>
      </c>
      <c r="BL143" s="15" t="s">
        <v>80</v>
      </c>
      <c r="BM143" s="193" t="s">
        <v>231</v>
      </c>
    </row>
    <row r="144" spans="1:65" s="2" customFormat="1" ht="16.5" customHeight="1">
      <c r="A144" s="32"/>
      <c r="B144" s="33"/>
      <c r="C144" s="195" t="s">
        <v>232</v>
      </c>
      <c r="D144" s="195" t="s">
        <v>164</v>
      </c>
      <c r="E144" s="196" t="s">
        <v>233</v>
      </c>
      <c r="F144" s="197" t="s">
        <v>234</v>
      </c>
      <c r="G144" s="198" t="s">
        <v>157</v>
      </c>
      <c r="H144" s="199">
        <v>2</v>
      </c>
      <c r="I144" s="200"/>
      <c r="J144" s="201">
        <f t="shared" si="10"/>
        <v>0</v>
      </c>
      <c r="K144" s="197" t="s">
        <v>158</v>
      </c>
      <c r="L144" s="202"/>
      <c r="M144" s="203" t="s">
        <v>1</v>
      </c>
      <c r="N144" s="204" t="s">
        <v>38</v>
      </c>
      <c r="O144" s="69"/>
      <c r="P144" s="191">
        <f t="shared" si="11"/>
        <v>0</v>
      </c>
      <c r="Q144" s="191">
        <v>0</v>
      </c>
      <c r="R144" s="191">
        <f t="shared" si="12"/>
        <v>0</v>
      </c>
      <c r="S144" s="191">
        <v>0</v>
      </c>
      <c r="T144" s="192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82</v>
      </c>
      <c r="AT144" s="193" t="s">
        <v>164</v>
      </c>
      <c r="AU144" s="193" t="s">
        <v>80</v>
      </c>
      <c r="AY144" s="15" t="s">
        <v>153</v>
      </c>
      <c r="BE144" s="194">
        <f t="shared" si="14"/>
        <v>0</v>
      </c>
      <c r="BF144" s="194">
        <f t="shared" si="15"/>
        <v>0</v>
      </c>
      <c r="BG144" s="194">
        <f t="shared" si="16"/>
        <v>0</v>
      </c>
      <c r="BH144" s="194">
        <f t="shared" si="17"/>
        <v>0</v>
      </c>
      <c r="BI144" s="194">
        <f t="shared" si="18"/>
        <v>0</v>
      </c>
      <c r="BJ144" s="15" t="s">
        <v>80</v>
      </c>
      <c r="BK144" s="194">
        <f t="shared" si="19"/>
        <v>0</v>
      </c>
      <c r="BL144" s="15" t="s">
        <v>80</v>
      </c>
      <c r="BM144" s="193" t="s">
        <v>235</v>
      </c>
    </row>
    <row r="145" spans="1:65" s="2" customFormat="1" ht="24.2" customHeight="1">
      <c r="A145" s="32"/>
      <c r="B145" s="33"/>
      <c r="C145" s="182" t="s">
        <v>236</v>
      </c>
      <c r="D145" s="182" t="s">
        <v>154</v>
      </c>
      <c r="E145" s="183" t="s">
        <v>237</v>
      </c>
      <c r="F145" s="184" t="s">
        <v>238</v>
      </c>
      <c r="G145" s="185" t="s">
        <v>157</v>
      </c>
      <c r="H145" s="186">
        <v>4</v>
      </c>
      <c r="I145" s="187"/>
      <c r="J145" s="188">
        <f t="shared" si="10"/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 t="shared" si="11"/>
        <v>0</v>
      </c>
      <c r="Q145" s="191">
        <v>0</v>
      </c>
      <c r="R145" s="191">
        <f t="shared" si="12"/>
        <v>0</v>
      </c>
      <c r="S145" s="191">
        <v>0</v>
      </c>
      <c r="T145" s="192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 t="shared" si="14"/>
        <v>0</v>
      </c>
      <c r="BF145" s="194">
        <f t="shared" si="15"/>
        <v>0</v>
      </c>
      <c r="BG145" s="194">
        <f t="shared" si="16"/>
        <v>0</v>
      </c>
      <c r="BH145" s="194">
        <f t="shared" si="17"/>
        <v>0</v>
      </c>
      <c r="BI145" s="194">
        <f t="shared" si="18"/>
        <v>0</v>
      </c>
      <c r="BJ145" s="15" t="s">
        <v>80</v>
      </c>
      <c r="BK145" s="194">
        <f t="shared" si="19"/>
        <v>0</v>
      </c>
      <c r="BL145" s="15" t="s">
        <v>80</v>
      </c>
      <c r="BM145" s="193" t="s">
        <v>239</v>
      </c>
    </row>
    <row r="146" spans="1:65" s="2" customFormat="1" ht="24.2" customHeight="1">
      <c r="A146" s="32"/>
      <c r="B146" s="33"/>
      <c r="C146" s="195" t="s">
        <v>7</v>
      </c>
      <c r="D146" s="195" t="s">
        <v>164</v>
      </c>
      <c r="E146" s="196" t="s">
        <v>240</v>
      </c>
      <c r="F146" s="197" t="s">
        <v>241</v>
      </c>
      <c r="G146" s="198" t="s">
        <v>190</v>
      </c>
      <c r="H146" s="199">
        <v>46</v>
      </c>
      <c r="I146" s="200"/>
      <c r="J146" s="201">
        <f t="shared" si="10"/>
        <v>0</v>
      </c>
      <c r="K146" s="197" t="s">
        <v>158</v>
      </c>
      <c r="L146" s="202"/>
      <c r="M146" s="203" t="s">
        <v>1</v>
      </c>
      <c r="N146" s="204" t="s">
        <v>38</v>
      </c>
      <c r="O146" s="69"/>
      <c r="P146" s="191">
        <f t="shared" si="11"/>
        <v>0</v>
      </c>
      <c r="Q146" s="191">
        <v>0</v>
      </c>
      <c r="R146" s="191">
        <f t="shared" si="12"/>
        <v>0</v>
      </c>
      <c r="S146" s="191">
        <v>0</v>
      </c>
      <c r="T146" s="192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82</v>
      </c>
      <c r="AT146" s="193" t="s">
        <v>164</v>
      </c>
      <c r="AU146" s="193" t="s">
        <v>80</v>
      </c>
      <c r="AY146" s="15" t="s">
        <v>153</v>
      </c>
      <c r="BE146" s="194">
        <f t="shared" si="14"/>
        <v>0</v>
      </c>
      <c r="BF146" s="194">
        <f t="shared" si="15"/>
        <v>0</v>
      </c>
      <c r="BG146" s="194">
        <f t="shared" si="16"/>
        <v>0</v>
      </c>
      <c r="BH146" s="194">
        <f t="shared" si="17"/>
        <v>0</v>
      </c>
      <c r="BI146" s="194">
        <f t="shared" si="18"/>
        <v>0</v>
      </c>
      <c r="BJ146" s="15" t="s">
        <v>80</v>
      </c>
      <c r="BK146" s="194">
        <f t="shared" si="19"/>
        <v>0</v>
      </c>
      <c r="BL146" s="15" t="s">
        <v>80</v>
      </c>
      <c r="BM146" s="193" t="s">
        <v>242</v>
      </c>
    </row>
    <row r="147" spans="1:65" s="2" customFormat="1" ht="24.2" customHeight="1">
      <c r="A147" s="32"/>
      <c r="B147" s="33"/>
      <c r="C147" s="195" t="s">
        <v>243</v>
      </c>
      <c r="D147" s="195" t="s">
        <v>164</v>
      </c>
      <c r="E147" s="196" t="s">
        <v>244</v>
      </c>
      <c r="F147" s="197" t="s">
        <v>245</v>
      </c>
      <c r="G147" s="198" t="s">
        <v>190</v>
      </c>
      <c r="H147" s="199">
        <v>55</v>
      </c>
      <c r="I147" s="200"/>
      <c r="J147" s="201">
        <f t="shared" si="10"/>
        <v>0</v>
      </c>
      <c r="K147" s="197" t="s">
        <v>158</v>
      </c>
      <c r="L147" s="202"/>
      <c r="M147" s="203" t="s">
        <v>1</v>
      </c>
      <c r="N147" s="204" t="s">
        <v>38</v>
      </c>
      <c r="O147" s="69"/>
      <c r="P147" s="191">
        <f t="shared" si="11"/>
        <v>0</v>
      </c>
      <c r="Q147" s="191">
        <v>0</v>
      </c>
      <c r="R147" s="191">
        <f t="shared" si="12"/>
        <v>0</v>
      </c>
      <c r="S147" s="191">
        <v>0</v>
      </c>
      <c r="T147" s="192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3" t="s">
        <v>82</v>
      </c>
      <c r="AT147" s="193" t="s">
        <v>164</v>
      </c>
      <c r="AU147" s="193" t="s">
        <v>80</v>
      </c>
      <c r="AY147" s="15" t="s">
        <v>153</v>
      </c>
      <c r="BE147" s="194">
        <f t="shared" si="14"/>
        <v>0</v>
      </c>
      <c r="BF147" s="194">
        <f t="shared" si="15"/>
        <v>0</v>
      </c>
      <c r="BG147" s="194">
        <f t="shared" si="16"/>
        <v>0</v>
      </c>
      <c r="BH147" s="194">
        <f t="shared" si="17"/>
        <v>0</v>
      </c>
      <c r="BI147" s="194">
        <f t="shared" si="18"/>
        <v>0</v>
      </c>
      <c r="BJ147" s="15" t="s">
        <v>80</v>
      </c>
      <c r="BK147" s="194">
        <f t="shared" si="19"/>
        <v>0</v>
      </c>
      <c r="BL147" s="15" t="s">
        <v>80</v>
      </c>
      <c r="BM147" s="193" t="s">
        <v>246</v>
      </c>
    </row>
    <row r="148" spans="1:65" s="2" customFormat="1" ht="24.2" customHeight="1">
      <c r="A148" s="32"/>
      <c r="B148" s="33"/>
      <c r="C148" s="195" t="s">
        <v>247</v>
      </c>
      <c r="D148" s="195" t="s">
        <v>164</v>
      </c>
      <c r="E148" s="196" t="s">
        <v>248</v>
      </c>
      <c r="F148" s="197" t="s">
        <v>249</v>
      </c>
      <c r="G148" s="198" t="s">
        <v>190</v>
      </c>
      <c r="H148" s="199">
        <v>81</v>
      </c>
      <c r="I148" s="200"/>
      <c r="J148" s="201">
        <f t="shared" si="10"/>
        <v>0</v>
      </c>
      <c r="K148" s="197" t="s">
        <v>158</v>
      </c>
      <c r="L148" s="202"/>
      <c r="M148" s="203" t="s">
        <v>1</v>
      </c>
      <c r="N148" s="204" t="s">
        <v>38</v>
      </c>
      <c r="O148" s="69"/>
      <c r="P148" s="191">
        <f t="shared" si="11"/>
        <v>0</v>
      </c>
      <c r="Q148" s="191">
        <v>0</v>
      </c>
      <c r="R148" s="191">
        <f t="shared" si="12"/>
        <v>0</v>
      </c>
      <c r="S148" s="191">
        <v>0</v>
      </c>
      <c r="T148" s="192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82</v>
      </c>
      <c r="AT148" s="193" t="s">
        <v>164</v>
      </c>
      <c r="AU148" s="193" t="s">
        <v>80</v>
      </c>
      <c r="AY148" s="15" t="s">
        <v>153</v>
      </c>
      <c r="BE148" s="194">
        <f t="shared" si="14"/>
        <v>0</v>
      </c>
      <c r="BF148" s="194">
        <f t="shared" si="15"/>
        <v>0</v>
      </c>
      <c r="BG148" s="194">
        <f t="shared" si="16"/>
        <v>0</v>
      </c>
      <c r="BH148" s="194">
        <f t="shared" si="17"/>
        <v>0</v>
      </c>
      <c r="BI148" s="194">
        <f t="shared" si="18"/>
        <v>0</v>
      </c>
      <c r="BJ148" s="15" t="s">
        <v>80</v>
      </c>
      <c r="BK148" s="194">
        <f t="shared" si="19"/>
        <v>0</v>
      </c>
      <c r="BL148" s="15" t="s">
        <v>80</v>
      </c>
      <c r="BM148" s="193" t="s">
        <v>250</v>
      </c>
    </row>
    <row r="149" spans="1:65" s="2" customFormat="1" ht="24.2" customHeight="1">
      <c r="A149" s="32"/>
      <c r="B149" s="33"/>
      <c r="C149" s="182" t="s">
        <v>251</v>
      </c>
      <c r="D149" s="182" t="s">
        <v>154</v>
      </c>
      <c r="E149" s="183" t="s">
        <v>252</v>
      </c>
      <c r="F149" s="184" t="s">
        <v>253</v>
      </c>
      <c r="G149" s="185" t="s">
        <v>190</v>
      </c>
      <c r="H149" s="186">
        <v>81</v>
      </c>
      <c r="I149" s="187"/>
      <c r="J149" s="188">
        <f t="shared" si="10"/>
        <v>0</v>
      </c>
      <c r="K149" s="184" t="s">
        <v>158</v>
      </c>
      <c r="L149" s="37"/>
      <c r="M149" s="189" t="s">
        <v>1</v>
      </c>
      <c r="N149" s="190" t="s">
        <v>38</v>
      </c>
      <c r="O149" s="69"/>
      <c r="P149" s="191">
        <f t="shared" si="11"/>
        <v>0</v>
      </c>
      <c r="Q149" s="191">
        <v>0</v>
      </c>
      <c r="R149" s="191">
        <f t="shared" si="12"/>
        <v>0</v>
      </c>
      <c r="S149" s="191">
        <v>0</v>
      </c>
      <c r="T149" s="192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3" t="s">
        <v>80</v>
      </c>
      <c r="AT149" s="193" t="s">
        <v>154</v>
      </c>
      <c r="AU149" s="193" t="s">
        <v>80</v>
      </c>
      <c r="AY149" s="15" t="s">
        <v>153</v>
      </c>
      <c r="BE149" s="194">
        <f t="shared" si="14"/>
        <v>0</v>
      </c>
      <c r="BF149" s="194">
        <f t="shared" si="15"/>
        <v>0</v>
      </c>
      <c r="BG149" s="194">
        <f t="shared" si="16"/>
        <v>0</v>
      </c>
      <c r="BH149" s="194">
        <f t="shared" si="17"/>
        <v>0</v>
      </c>
      <c r="BI149" s="194">
        <f t="shared" si="18"/>
        <v>0</v>
      </c>
      <c r="BJ149" s="15" t="s">
        <v>80</v>
      </c>
      <c r="BK149" s="194">
        <f t="shared" si="19"/>
        <v>0</v>
      </c>
      <c r="BL149" s="15" t="s">
        <v>80</v>
      </c>
      <c r="BM149" s="193" t="s">
        <v>254</v>
      </c>
    </row>
    <row r="150" spans="1:65" s="2" customFormat="1" ht="33" customHeight="1">
      <c r="A150" s="32"/>
      <c r="B150" s="33"/>
      <c r="C150" s="195" t="s">
        <v>255</v>
      </c>
      <c r="D150" s="195" t="s">
        <v>164</v>
      </c>
      <c r="E150" s="196" t="s">
        <v>256</v>
      </c>
      <c r="F150" s="197" t="s">
        <v>257</v>
      </c>
      <c r="G150" s="198" t="s">
        <v>157</v>
      </c>
      <c r="H150" s="199">
        <v>2</v>
      </c>
      <c r="I150" s="200"/>
      <c r="J150" s="201">
        <f t="shared" si="10"/>
        <v>0</v>
      </c>
      <c r="K150" s="197" t="s">
        <v>158</v>
      </c>
      <c r="L150" s="202"/>
      <c r="M150" s="203" t="s">
        <v>1</v>
      </c>
      <c r="N150" s="204" t="s">
        <v>38</v>
      </c>
      <c r="O150" s="69"/>
      <c r="P150" s="191">
        <f t="shared" si="11"/>
        <v>0</v>
      </c>
      <c r="Q150" s="191">
        <v>0</v>
      </c>
      <c r="R150" s="191">
        <f t="shared" si="12"/>
        <v>0</v>
      </c>
      <c r="S150" s="191">
        <v>0</v>
      </c>
      <c r="T150" s="192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3" t="s">
        <v>82</v>
      </c>
      <c r="AT150" s="193" t="s">
        <v>164</v>
      </c>
      <c r="AU150" s="193" t="s">
        <v>80</v>
      </c>
      <c r="AY150" s="15" t="s">
        <v>153</v>
      </c>
      <c r="BE150" s="194">
        <f t="shared" si="14"/>
        <v>0</v>
      </c>
      <c r="BF150" s="194">
        <f t="shared" si="15"/>
        <v>0</v>
      </c>
      <c r="BG150" s="194">
        <f t="shared" si="16"/>
        <v>0</v>
      </c>
      <c r="BH150" s="194">
        <f t="shared" si="17"/>
        <v>0</v>
      </c>
      <c r="BI150" s="194">
        <f t="shared" si="18"/>
        <v>0</v>
      </c>
      <c r="BJ150" s="15" t="s">
        <v>80</v>
      </c>
      <c r="BK150" s="194">
        <f t="shared" si="19"/>
        <v>0</v>
      </c>
      <c r="BL150" s="15" t="s">
        <v>80</v>
      </c>
      <c r="BM150" s="193" t="s">
        <v>258</v>
      </c>
    </row>
    <row r="151" spans="1:65" s="2" customFormat="1" ht="24.2" customHeight="1">
      <c r="A151" s="32"/>
      <c r="B151" s="33"/>
      <c r="C151" s="182" t="s">
        <v>259</v>
      </c>
      <c r="D151" s="182" t="s">
        <v>154</v>
      </c>
      <c r="E151" s="183" t="s">
        <v>260</v>
      </c>
      <c r="F151" s="184" t="s">
        <v>261</v>
      </c>
      <c r="G151" s="185" t="s">
        <v>157</v>
      </c>
      <c r="H151" s="186">
        <v>2</v>
      </c>
      <c r="I151" s="187"/>
      <c r="J151" s="188">
        <f t="shared" si="10"/>
        <v>0</v>
      </c>
      <c r="K151" s="184" t="s">
        <v>158</v>
      </c>
      <c r="L151" s="37"/>
      <c r="M151" s="217" t="s">
        <v>1</v>
      </c>
      <c r="N151" s="218" t="s">
        <v>38</v>
      </c>
      <c r="O151" s="219"/>
      <c r="P151" s="220">
        <f t="shared" si="11"/>
        <v>0</v>
      </c>
      <c r="Q151" s="220">
        <v>0</v>
      </c>
      <c r="R151" s="220">
        <f t="shared" si="12"/>
        <v>0</v>
      </c>
      <c r="S151" s="220">
        <v>0</v>
      </c>
      <c r="T151" s="22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80</v>
      </c>
      <c r="AY151" s="15" t="s">
        <v>153</v>
      </c>
      <c r="BE151" s="194">
        <f t="shared" si="14"/>
        <v>0</v>
      </c>
      <c r="BF151" s="194">
        <f t="shared" si="15"/>
        <v>0</v>
      </c>
      <c r="BG151" s="194">
        <f t="shared" si="16"/>
        <v>0</v>
      </c>
      <c r="BH151" s="194">
        <f t="shared" si="17"/>
        <v>0</v>
      </c>
      <c r="BI151" s="194">
        <f t="shared" si="18"/>
        <v>0</v>
      </c>
      <c r="BJ151" s="15" t="s">
        <v>80</v>
      </c>
      <c r="BK151" s="194">
        <f t="shared" si="19"/>
        <v>0</v>
      </c>
      <c r="BL151" s="15" t="s">
        <v>80</v>
      </c>
      <c r="BM151" s="193" t="s">
        <v>262</v>
      </c>
    </row>
    <row r="152" spans="1:65" s="2" customFormat="1" ht="6.95" customHeight="1">
      <c r="A152" s="3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37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sheetProtection algorithmName="SHA-512" hashValue="BA4jq31LK7oAUqsjcC69e2TSDJOnTpSugdkiC72O3J9DEeepYhvsCt4gzKFQzXzQbLOYp6aU+pV+Q5caKttXZg==" saltValue="g5DlrAfk+rzFsrpe0zEN16M8L5fCzmSGe3ZQ9W6TQqmjYmFkjDhlT79HLItWo58rXPbU73A+0xUaAaUmb315sQ==" spinCount="100000" sheet="1" objects="1" scenarios="1" formatColumns="0" formatRows="0" autoFilter="0"/>
  <autoFilter ref="C120:K151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124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478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463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ROUND((SUM(BE121:BE125)),  2)</f>
        <v>0</v>
      </c>
      <c r="G35" s="32"/>
      <c r="H35" s="32"/>
      <c r="I35" s="128">
        <v>0.21</v>
      </c>
      <c r="J35" s="127">
        <f>ROUND(((SUM(BE121:BE125))*I35),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ROUND((SUM(BF121:BF125)),  2)</f>
        <v>0</v>
      </c>
      <c r="G36" s="32"/>
      <c r="H36" s="32"/>
      <c r="I36" s="128">
        <v>0.15</v>
      </c>
      <c r="J36" s="127">
        <f>ROUND(((SUM(BF121:BF125))*I36),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ROUND((SUM(BG121:BG125)),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ROUND((SUM(BH121:BH125)),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ROUND((SUM(BI121:BI125)),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478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PS 04 - PZS v km 210,738 (P 6822)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479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478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PS 04 - PZS v km 210,738 (P 6822)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480</v>
      </c>
      <c r="F122" s="171" t="s">
        <v>481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SUM(P123:P125)</f>
        <v>0</v>
      </c>
      <c r="Q122" s="176"/>
      <c r="R122" s="177">
        <f>SUM(R123:R125)</f>
        <v>0</v>
      </c>
      <c r="S122" s="176"/>
      <c r="T122" s="178">
        <f>SUM(T123:T125)</f>
        <v>0</v>
      </c>
      <c r="AR122" s="179" t="s">
        <v>171</v>
      </c>
      <c r="AT122" s="180" t="s">
        <v>72</v>
      </c>
      <c r="AU122" s="180" t="s">
        <v>73</v>
      </c>
      <c r="AY122" s="179" t="s">
        <v>153</v>
      </c>
      <c r="BK122" s="181">
        <f>SUM(BK123:BK125)</f>
        <v>0</v>
      </c>
    </row>
    <row r="123" spans="1:65" s="2" customFormat="1" ht="33" customHeight="1">
      <c r="A123" s="32"/>
      <c r="B123" s="33"/>
      <c r="C123" s="182" t="s">
        <v>80</v>
      </c>
      <c r="D123" s="182" t="s">
        <v>154</v>
      </c>
      <c r="E123" s="183" t="s">
        <v>482</v>
      </c>
      <c r="F123" s="184" t="s">
        <v>483</v>
      </c>
      <c r="G123" s="185" t="s">
        <v>484</v>
      </c>
      <c r="H123" s="242"/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485</v>
      </c>
    </row>
    <row r="124" spans="1:65" s="2" customFormat="1" ht="33" customHeight="1">
      <c r="A124" s="32"/>
      <c r="B124" s="33"/>
      <c r="C124" s="182" t="s">
        <v>82</v>
      </c>
      <c r="D124" s="182" t="s">
        <v>154</v>
      </c>
      <c r="E124" s="183" t="s">
        <v>486</v>
      </c>
      <c r="F124" s="184" t="s">
        <v>487</v>
      </c>
      <c r="G124" s="185" t="s">
        <v>484</v>
      </c>
      <c r="H124" s="242"/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488</v>
      </c>
    </row>
    <row r="125" spans="1:65" s="2" customFormat="1" ht="21.75" customHeight="1">
      <c r="A125" s="32"/>
      <c r="B125" s="33"/>
      <c r="C125" s="182" t="s">
        <v>163</v>
      </c>
      <c r="D125" s="182" t="s">
        <v>154</v>
      </c>
      <c r="E125" s="183" t="s">
        <v>489</v>
      </c>
      <c r="F125" s="184" t="s">
        <v>490</v>
      </c>
      <c r="G125" s="185" t="s">
        <v>484</v>
      </c>
      <c r="H125" s="242"/>
      <c r="I125" s="187"/>
      <c r="J125" s="188">
        <f>ROUND(I125*H125,2)</f>
        <v>0</v>
      </c>
      <c r="K125" s="184" t="s">
        <v>158</v>
      </c>
      <c r="L125" s="37"/>
      <c r="M125" s="217" t="s">
        <v>1</v>
      </c>
      <c r="N125" s="218" t="s">
        <v>38</v>
      </c>
      <c r="O125" s="219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491</v>
      </c>
    </row>
    <row r="126" spans="1:65" s="2" customFormat="1" ht="6.95" customHeight="1">
      <c r="A126" s="3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7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algorithmName="SHA-512" hashValue="Rb/XXgUgzvWQ+j1lpZlz439BijUj7Yo+NOCiTy43qD+mkn0B8BHVVSYRbM6/QDlc/u6u0FM14VoBNx/SrFbk1Q==" saltValue="r9U46gl9KN2+U+cxLhaVwJq1WoITA4NSDmMDxsWCuQeVorrOCmnJffxsoDeFqIef4VXIDbmZgjI67S+kylxnlA==" spinCount="100000" sheet="1" objects="1" scenarios="1" formatColumns="0" formatRows="0" autoFilter="0"/>
  <autoFilter ref="C120:K125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125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478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472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ROUND((SUM(BE121:BE125)),  2)</f>
        <v>0</v>
      </c>
      <c r="G35" s="32"/>
      <c r="H35" s="32"/>
      <c r="I35" s="128">
        <v>0.21</v>
      </c>
      <c r="J35" s="127">
        <f>ROUND(((SUM(BE121:BE125))*I35),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ROUND((SUM(BF121:BF125)),  2)</f>
        <v>0</v>
      </c>
      <c r="G36" s="32"/>
      <c r="H36" s="32"/>
      <c r="I36" s="128">
        <v>0.15</v>
      </c>
      <c r="J36" s="127">
        <f>ROUND(((SUM(BF121:BF125))*I36),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ROUND((SUM(BG121:BG125)),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ROUND((SUM(BH121:BH125)),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ROUND((SUM(BI121:BI125)),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478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PS 05 - PZS v km 208,487 (P 6819)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479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478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PS 05 - PZS v km 208,487 (P 6819)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480</v>
      </c>
      <c r="F122" s="171" t="s">
        <v>481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SUM(P123:P125)</f>
        <v>0</v>
      </c>
      <c r="Q122" s="176"/>
      <c r="R122" s="177">
        <f>SUM(R123:R125)</f>
        <v>0</v>
      </c>
      <c r="S122" s="176"/>
      <c r="T122" s="178">
        <f>SUM(T123:T125)</f>
        <v>0</v>
      </c>
      <c r="AR122" s="179" t="s">
        <v>171</v>
      </c>
      <c r="AT122" s="180" t="s">
        <v>72</v>
      </c>
      <c r="AU122" s="180" t="s">
        <v>73</v>
      </c>
      <c r="AY122" s="179" t="s">
        <v>153</v>
      </c>
      <c r="BK122" s="181">
        <f>SUM(BK123:BK125)</f>
        <v>0</v>
      </c>
    </row>
    <row r="123" spans="1:65" s="2" customFormat="1" ht="33" customHeight="1">
      <c r="A123" s="32"/>
      <c r="B123" s="33"/>
      <c r="C123" s="182" t="s">
        <v>80</v>
      </c>
      <c r="D123" s="182" t="s">
        <v>154</v>
      </c>
      <c r="E123" s="183" t="s">
        <v>482</v>
      </c>
      <c r="F123" s="184" t="s">
        <v>483</v>
      </c>
      <c r="G123" s="185" t="s">
        <v>484</v>
      </c>
      <c r="H123" s="242"/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485</v>
      </c>
    </row>
    <row r="124" spans="1:65" s="2" customFormat="1" ht="33" customHeight="1">
      <c r="A124" s="32"/>
      <c r="B124" s="33"/>
      <c r="C124" s="182" t="s">
        <v>82</v>
      </c>
      <c r="D124" s="182" t="s">
        <v>154</v>
      </c>
      <c r="E124" s="183" t="s">
        <v>486</v>
      </c>
      <c r="F124" s="184" t="s">
        <v>487</v>
      </c>
      <c r="G124" s="185" t="s">
        <v>484</v>
      </c>
      <c r="H124" s="242"/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488</v>
      </c>
    </row>
    <row r="125" spans="1:65" s="2" customFormat="1" ht="21.75" customHeight="1">
      <c r="A125" s="32"/>
      <c r="B125" s="33"/>
      <c r="C125" s="182" t="s">
        <v>163</v>
      </c>
      <c r="D125" s="182" t="s">
        <v>154</v>
      </c>
      <c r="E125" s="183" t="s">
        <v>489</v>
      </c>
      <c r="F125" s="184" t="s">
        <v>490</v>
      </c>
      <c r="G125" s="185" t="s">
        <v>484</v>
      </c>
      <c r="H125" s="242"/>
      <c r="I125" s="187"/>
      <c r="J125" s="188">
        <f>ROUND(I125*H125,2)</f>
        <v>0</v>
      </c>
      <c r="K125" s="184" t="s">
        <v>158</v>
      </c>
      <c r="L125" s="37"/>
      <c r="M125" s="217" t="s">
        <v>1</v>
      </c>
      <c r="N125" s="218" t="s">
        <v>38</v>
      </c>
      <c r="O125" s="219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491</v>
      </c>
    </row>
    <row r="126" spans="1:65" s="2" customFormat="1" ht="6.95" customHeight="1">
      <c r="A126" s="3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7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algorithmName="SHA-512" hashValue="KhZS0gAGDHoTp/Hxua2PQL2hKY0LiXjNrV6e03rKmhjvJPidJuKllF0hJ/KiwjIjMBt8pp/egB2oMKrj84yG5w==" saltValue="lxPR3hQD/JhnJylucJpti9CpodvfmLmy/wgrZSXaA8lgVoA4EhZJqCzZWkdGZrtFRNYVUL75RPQJVaacCHUucQ==" spinCount="100000" sheet="1" objects="1" scenarios="1" formatColumns="0" formatRows="0" autoFilter="0"/>
  <autoFilter ref="C120:K125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90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128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263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ROUND(J120,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ROUND((SUM(BE120:BE154)),  2)</f>
        <v>0</v>
      </c>
      <c r="G35" s="32"/>
      <c r="H35" s="32"/>
      <c r="I35" s="128">
        <v>0.21</v>
      </c>
      <c r="J35" s="127">
        <f>ROUND(((SUM(BE120:BE154))*I35),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ROUND((SUM(BF120:BF154)),  2)</f>
        <v>0</v>
      </c>
      <c r="G36" s="32"/>
      <c r="H36" s="32"/>
      <c r="I36" s="128">
        <v>0.15</v>
      </c>
      <c r="J36" s="127">
        <f>ROUND(((SUM(BF120:BF154))*I36),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ROUND((SUM(BG120:BG154)),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ROUND((SUM(BH120:BH154)),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ROUND((SUM(BI120:BI154)),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128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02 - Venkovní prvky - stavební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J120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47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47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24.95" customHeight="1">
      <c r="A105" s="32"/>
      <c r="B105" s="33"/>
      <c r="C105" s="21" t="s">
        <v>137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6.5" customHeight="1">
      <c r="A108" s="32"/>
      <c r="B108" s="33"/>
      <c r="C108" s="34"/>
      <c r="D108" s="34"/>
      <c r="E108" s="295" t="str">
        <f>E7</f>
        <v>Oprava PZS na trati Odb. Brno Židenice - Svitavy - 2. část</v>
      </c>
      <c r="F108" s="296"/>
      <c r="G108" s="296"/>
      <c r="H108" s="29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1" customFormat="1" ht="12" customHeight="1">
      <c r="B109" s="19"/>
      <c r="C109" s="27" t="s">
        <v>127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pans="1:47" s="2" customFormat="1" ht="16.5" customHeight="1">
      <c r="A110" s="32"/>
      <c r="B110" s="33"/>
      <c r="C110" s="34"/>
      <c r="D110" s="34"/>
      <c r="E110" s="295" t="s">
        <v>128</v>
      </c>
      <c r="F110" s="297"/>
      <c r="G110" s="297"/>
      <c r="H110" s="297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7" t="s">
        <v>129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250" t="str">
        <f>E11</f>
        <v>02 - Venkovní prvky - stavební část</v>
      </c>
      <c r="F112" s="297"/>
      <c r="G112" s="297"/>
      <c r="H112" s="297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F14</f>
        <v xml:space="preserve"> </v>
      </c>
      <c r="G114" s="34"/>
      <c r="H114" s="34"/>
      <c r="I114" s="27" t="s">
        <v>22</v>
      </c>
      <c r="J114" s="64" t="str">
        <f>IF(J14="","",J14)</f>
        <v>26. 4. 2022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24</v>
      </c>
      <c r="D116" s="34"/>
      <c r="E116" s="34"/>
      <c r="F116" s="25" t="str">
        <f>E17</f>
        <v xml:space="preserve"> </v>
      </c>
      <c r="G116" s="34"/>
      <c r="H116" s="34"/>
      <c r="I116" s="27" t="s">
        <v>29</v>
      </c>
      <c r="J116" s="30" t="str">
        <f>E23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27</v>
      </c>
      <c r="D117" s="34"/>
      <c r="E117" s="34"/>
      <c r="F117" s="25" t="str">
        <f>IF(E20="","",E20)</f>
        <v>Vyplň údaj</v>
      </c>
      <c r="G117" s="34"/>
      <c r="H117" s="34"/>
      <c r="I117" s="27" t="s">
        <v>31</v>
      </c>
      <c r="J117" s="30" t="str">
        <f>E26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0" customFormat="1" ht="29.25" customHeight="1">
      <c r="A119" s="157"/>
      <c r="B119" s="158"/>
      <c r="C119" s="159" t="s">
        <v>138</v>
      </c>
      <c r="D119" s="160" t="s">
        <v>58</v>
      </c>
      <c r="E119" s="160" t="s">
        <v>54</v>
      </c>
      <c r="F119" s="160" t="s">
        <v>55</v>
      </c>
      <c r="G119" s="160" t="s">
        <v>139</v>
      </c>
      <c r="H119" s="160" t="s">
        <v>140</v>
      </c>
      <c r="I119" s="160" t="s">
        <v>141</v>
      </c>
      <c r="J119" s="160" t="s">
        <v>133</v>
      </c>
      <c r="K119" s="161" t="s">
        <v>142</v>
      </c>
      <c r="L119" s="162"/>
      <c r="M119" s="73" t="s">
        <v>1</v>
      </c>
      <c r="N119" s="74" t="s">
        <v>37</v>
      </c>
      <c r="O119" s="74" t="s">
        <v>143</v>
      </c>
      <c r="P119" s="74" t="s">
        <v>144</v>
      </c>
      <c r="Q119" s="74" t="s">
        <v>145</v>
      </c>
      <c r="R119" s="74" t="s">
        <v>146</v>
      </c>
      <c r="S119" s="74" t="s">
        <v>147</v>
      </c>
      <c r="T119" s="75" t="s">
        <v>148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2"/>
      <c r="B120" s="33"/>
      <c r="C120" s="80" t="s">
        <v>149</v>
      </c>
      <c r="D120" s="34"/>
      <c r="E120" s="34"/>
      <c r="F120" s="34"/>
      <c r="G120" s="34"/>
      <c r="H120" s="34"/>
      <c r="I120" s="34"/>
      <c r="J120" s="163">
        <f>BK120</f>
        <v>0</v>
      </c>
      <c r="K120" s="34"/>
      <c r="L120" s="37"/>
      <c r="M120" s="76"/>
      <c r="N120" s="164"/>
      <c r="O120" s="77"/>
      <c r="P120" s="165">
        <f>SUM(P121:P154)</f>
        <v>0</v>
      </c>
      <c r="Q120" s="77"/>
      <c r="R120" s="165">
        <f>SUM(R121:R154)</f>
        <v>0.54522000000000004</v>
      </c>
      <c r="S120" s="77"/>
      <c r="T120" s="166">
        <f>SUM(T121:T154)</f>
        <v>14.51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72</v>
      </c>
      <c r="AU120" s="15" t="s">
        <v>135</v>
      </c>
      <c r="BK120" s="167">
        <f>SUM(BK121:BK154)</f>
        <v>0</v>
      </c>
    </row>
    <row r="121" spans="1:65" s="2" customFormat="1" ht="24.2" customHeight="1">
      <c r="A121" s="32"/>
      <c r="B121" s="33"/>
      <c r="C121" s="182" t="s">
        <v>80</v>
      </c>
      <c r="D121" s="182" t="s">
        <v>154</v>
      </c>
      <c r="E121" s="183" t="s">
        <v>264</v>
      </c>
      <c r="F121" s="184" t="s">
        <v>265</v>
      </c>
      <c r="G121" s="185" t="s">
        <v>266</v>
      </c>
      <c r="H121" s="186">
        <v>0.1</v>
      </c>
      <c r="I121" s="187"/>
      <c r="J121" s="188">
        <f>ROUND(I121*H121,2)</f>
        <v>0</v>
      </c>
      <c r="K121" s="184" t="s">
        <v>267</v>
      </c>
      <c r="L121" s="37"/>
      <c r="M121" s="189" t="s">
        <v>1</v>
      </c>
      <c r="N121" s="190" t="s">
        <v>38</v>
      </c>
      <c r="O121" s="69"/>
      <c r="P121" s="191">
        <f>O121*H121</f>
        <v>0</v>
      </c>
      <c r="Q121" s="191">
        <v>8.8000000000000005E-3</v>
      </c>
      <c r="R121" s="191">
        <f>Q121*H121</f>
        <v>8.8000000000000014E-4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80</v>
      </c>
      <c r="AT121" s="193" t="s">
        <v>154</v>
      </c>
      <c r="AU121" s="193" t="s">
        <v>73</v>
      </c>
      <c r="AY121" s="15" t="s">
        <v>153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5" t="s">
        <v>80</v>
      </c>
      <c r="BK121" s="194">
        <f>ROUND(I121*H121,2)</f>
        <v>0</v>
      </c>
      <c r="BL121" s="15" t="s">
        <v>80</v>
      </c>
      <c r="BM121" s="193" t="s">
        <v>268</v>
      </c>
    </row>
    <row r="122" spans="1:65" s="2" customFormat="1" ht="33" customHeight="1">
      <c r="A122" s="32"/>
      <c r="B122" s="33"/>
      <c r="C122" s="182" t="s">
        <v>82</v>
      </c>
      <c r="D122" s="182" t="s">
        <v>154</v>
      </c>
      <c r="E122" s="183" t="s">
        <v>269</v>
      </c>
      <c r="F122" s="184" t="s">
        <v>270</v>
      </c>
      <c r="G122" s="185" t="s">
        <v>271</v>
      </c>
      <c r="H122" s="186">
        <v>24</v>
      </c>
      <c r="I122" s="187"/>
      <c r="J122" s="188">
        <f>ROUND(I122*H122,2)</f>
        <v>0</v>
      </c>
      <c r="K122" s="184" t="s">
        <v>267</v>
      </c>
      <c r="L122" s="37"/>
      <c r="M122" s="189" t="s">
        <v>1</v>
      </c>
      <c r="N122" s="190" t="s">
        <v>38</v>
      </c>
      <c r="O122" s="69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3" t="s">
        <v>80</v>
      </c>
      <c r="AT122" s="193" t="s">
        <v>154</v>
      </c>
      <c r="AU122" s="193" t="s">
        <v>73</v>
      </c>
      <c r="AY122" s="15" t="s">
        <v>153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5" t="s">
        <v>80</v>
      </c>
      <c r="BK122" s="194">
        <f>ROUND(I122*H122,2)</f>
        <v>0</v>
      </c>
      <c r="BL122" s="15" t="s">
        <v>80</v>
      </c>
      <c r="BM122" s="193" t="s">
        <v>272</v>
      </c>
    </row>
    <row r="123" spans="1:65" s="12" customFormat="1" ht="22.5">
      <c r="B123" s="205"/>
      <c r="C123" s="206"/>
      <c r="D123" s="207" t="s">
        <v>204</v>
      </c>
      <c r="E123" s="208" t="s">
        <v>1</v>
      </c>
      <c r="F123" s="209" t="s">
        <v>273</v>
      </c>
      <c r="G123" s="206"/>
      <c r="H123" s="210">
        <v>6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204</v>
      </c>
      <c r="AU123" s="216" t="s">
        <v>73</v>
      </c>
      <c r="AV123" s="12" t="s">
        <v>82</v>
      </c>
      <c r="AW123" s="12" t="s">
        <v>30</v>
      </c>
      <c r="AX123" s="12" t="s">
        <v>73</v>
      </c>
      <c r="AY123" s="216" t="s">
        <v>153</v>
      </c>
    </row>
    <row r="124" spans="1:65" s="12" customFormat="1" ht="22.5">
      <c r="B124" s="205"/>
      <c r="C124" s="206"/>
      <c r="D124" s="207" t="s">
        <v>204</v>
      </c>
      <c r="E124" s="208" t="s">
        <v>1</v>
      </c>
      <c r="F124" s="209" t="s">
        <v>274</v>
      </c>
      <c r="G124" s="206"/>
      <c r="H124" s="210">
        <v>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204</v>
      </c>
      <c r="AU124" s="216" t="s">
        <v>73</v>
      </c>
      <c r="AV124" s="12" t="s">
        <v>82</v>
      </c>
      <c r="AW124" s="12" t="s">
        <v>30</v>
      </c>
      <c r="AX124" s="12" t="s">
        <v>73</v>
      </c>
      <c r="AY124" s="216" t="s">
        <v>153</v>
      </c>
    </row>
    <row r="125" spans="1:65" s="12" customFormat="1" ht="11.25">
      <c r="B125" s="205"/>
      <c r="C125" s="206"/>
      <c r="D125" s="207" t="s">
        <v>204</v>
      </c>
      <c r="E125" s="208" t="s">
        <v>1</v>
      </c>
      <c r="F125" s="209" t="s">
        <v>275</v>
      </c>
      <c r="G125" s="206"/>
      <c r="H125" s="210">
        <v>16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204</v>
      </c>
      <c r="AU125" s="216" t="s">
        <v>73</v>
      </c>
      <c r="AV125" s="12" t="s">
        <v>82</v>
      </c>
      <c r="AW125" s="12" t="s">
        <v>30</v>
      </c>
      <c r="AX125" s="12" t="s">
        <v>73</v>
      </c>
      <c r="AY125" s="216" t="s">
        <v>153</v>
      </c>
    </row>
    <row r="126" spans="1:65" s="13" customFormat="1" ht="11.25">
      <c r="B126" s="222"/>
      <c r="C126" s="223"/>
      <c r="D126" s="207" t="s">
        <v>204</v>
      </c>
      <c r="E126" s="224" t="s">
        <v>1</v>
      </c>
      <c r="F126" s="225" t="s">
        <v>276</v>
      </c>
      <c r="G126" s="223"/>
      <c r="H126" s="226">
        <v>24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204</v>
      </c>
      <c r="AU126" s="232" t="s">
        <v>73</v>
      </c>
      <c r="AV126" s="13" t="s">
        <v>152</v>
      </c>
      <c r="AW126" s="13" t="s">
        <v>30</v>
      </c>
      <c r="AX126" s="13" t="s">
        <v>80</v>
      </c>
      <c r="AY126" s="232" t="s">
        <v>153</v>
      </c>
    </row>
    <row r="127" spans="1:65" s="2" customFormat="1" ht="24.2" customHeight="1">
      <c r="A127" s="32"/>
      <c r="B127" s="33"/>
      <c r="C127" s="182" t="s">
        <v>163</v>
      </c>
      <c r="D127" s="182" t="s">
        <v>154</v>
      </c>
      <c r="E127" s="183" t="s">
        <v>277</v>
      </c>
      <c r="F127" s="184" t="s">
        <v>278</v>
      </c>
      <c r="G127" s="185" t="s">
        <v>157</v>
      </c>
      <c r="H127" s="186">
        <v>4</v>
      </c>
      <c r="I127" s="187"/>
      <c r="J127" s="188">
        <f>ROUND(I127*H127,2)</f>
        <v>0</v>
      </c>
      <c r="K127" s="184" t="s">
        <v>267</v>
      </c>
      <c r="L127" s="37"/>
      <c r="M127" s="189" t="s">
        <v>1</v>
      </c>
      <c r="N127" s="190" t="s">
        <v>38</v>
      </c>
      <c r="O127" s="69"/>
      <c r="P127" s="191">
        <f>O127*H127</f>
        <v>0</v>
      </c>
      <c r="Q127" s="191">
        <v>0</v>
      </c>
      <c r="R127" s="191">
        <f>Q127*H127</f>
        <v>0</v>
      </c>
      <c r="S127" s="191">
        <v>3.48</v>
      </c>
      <c r="T127" s="192">
        <f>S127*H127</f>
        <v>13.92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73</v>
      </c>
      <c r="AY127" s="15" t="s">
        <v>153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5" t="s">
        <v>80</v>
      </c>
      <c r="BK127" s="194">
        <f>ROUND(I127*H127,2)</f>
        <v>0</v>
      </c>
      <c r="BL127" s="15" t="s">
        <v>80</v>
      </c>
      <c r="BM127" s="193" t="s">
        <v>279</v>
      </c>
    </row>
    <row r="128" spans="1:65" s="2" customFormat="1" ht="24.2" customHeight="1">
      <c r="A128" s="32"/>
      <c r="B128" s="33"/>
      <c r="C128" s="182" t="s">
        <v>152</v>
      </c>
      <c r="D128" s="182" t="s">
        <v>154</v>
      </c>
      <c r="E128" s="183" t="s">
        <v>280</v>
      </c>
      <c r="F128" s="184" t="s">
        <v>281</v>
      </c>
      <c r="G128" s="185" t="s">
        <v>157</v>
      </c>
      <c r="H128" s="186">
        <v>2</v>
      </c>
      <c r="I128" s="187"/>
      <c r="J128" s="188">
        <f>ROUND(I128*H128,2)</f>
        <v>0</v>
      </c>
      <c r="K128" s="184" t="s">
        <v>267</v>
      </c>
      <c r="L128" s="37"/>
      <c r="M128" s="189" t="s">
        <v>1</v>
      </c>
      <c r="N128" s="190" t="s">
        <v>38</v>
      </c>
      <c r="O128" s="69"/>
      <c r="P128" s="191">
        <f>O128*H128</f>
        <v>0</v>
      </c>
      <c r="Q128" s="191">
        <v>0.11984</v>
      </c>
      <c r="R128" s="191">
        <f>Q128*H128</f>
        <v>0.23968</v>
      </c>
      <c r="S128" s="191">
        <v>0</v>
      </c>
      <c r="T128" s="19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73</v>
      </c>
      <c r="AY128" s="15" t="s">
        <v>153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5" t="s">
        <v>80</v>
      </c>
      <c r="BK128" s="194">
        <f>ROUND(I128*H128,2)</f>
        <v>0</v>
      </c>
      <c r="BL128" s="15" t="s">
        <v>80</v>
      </c>
      <c r="BM128" s="193" t="s">
        <v>282</v>
      </c>
    </row>
    <row r="129" spans="1:65" s="2" customFormat="1" ht="33" customHeight="1">
      <c r="A129" s="32"/>
      <c r="B129" s="33"/>
      <c r="C129" s="182" t="s">
        <v>171</v>
      </c>
      <c r="D129" s="182" t="s">
        <v>154</v>
      </c>
      <c r="E129" s="183" t="s">
        <v>283</v>
      </c>
      <c r="F129" s="184" t="s">
        <v>284</v>
      </c>
      <c r="G129" s="185" t="s">
        <v>271</v>
      </c>
      <c r="H129" s="186">
        <v>24</v>
      </c>
      <c r="I129" s="187"/>
      <c r="J129" s="188">
        <f>ROUND(I129*H129,2)</f>
        <v>0</v>
      </c>
      <c r="K129" s="184" t="s">
        <v>267</v>
      </c>
      <c r="L129" s="37"/>
      <c r="M129" s="189" t="s">
        <v>1</v>
      </c>
      <c r="N129" s="190" t="s">
        <v>38</v>
      </c>
      <c r="O129" s="69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73</v>
      </c>
      <c r="AY129" s="15" t="s">
        <v>153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5" t="s">
        <v>80</v>
      </c>
      <c r="BK129" s="194">
        <f>ROUND(I129*H129,2)</f>
        <v>0</v>
      </c>
      <c r="BL129" s="15" t="s">
        <v>80</v>
      </c>
      <c r="BM129" s="193" t="s">
        <v>285</v>
      </c>
    </row>
    <row r="130" spans="1:65" s="2" customFormat="1" ht="24.2" customHeight="1">
      <c r="A130" s="32"/>
      <c r="B130" s="33"/>
      <c r="C130" s="182" t="s">
        <v>175</v>
      </c>
      <c r="D130" s="182" t="s">
        <v>154</v>
      </c>
      <c r="E130" s="183" t="s">
        <v>286</v>
      </c>
      <c r="F130" s="184" t="s">
        <v>287</v>
      </c>
      <c r="G130" s="185" t="s">
        <v>288</v>
      </c>
      <c r="H130" s="186">
        <v>7.9</v>
      </c>
      <c r="I130" s="187"/>
      <c r="J130" s="188">
        <f>ROUND(I130*H130,2)</f>
        <v>0</v>
      </c>
      <c r="K130" s="184" t="s">
        <v>158</v>
      </c>
      <c r="L130" s="37"/>
      <c r="M130" s="189" t="s">
        <v>1</v>
      </c>
      <c r="N130" s="190" t="s">
        <v>38</v>
      </c>
      <c r="O130" s="69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80</v>
      </c>
      <c r="AT130" s="193" t="s">
        <v>154</v>
      </c>
      <c r="AU130" s="193" t="s">
        <v>73</v>
      </c>
      <c r="AY130" s="15" t="s">
        <v>153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5" t="s">
        <v>80</v>
      </c>
      <c r="BK130" s="194">
        <f>ROUND(I130*H130,2)</f>
        <v>0</v>
      </c>
      <c r="BL130" s="15" t="s">
        <v>80</v>
      </c>
      <c r="BM130" s="193" t="s">
        <v>289</v>
      </c>
    </row>
    <row r="131" spans="1:65" s="12" customFormat="1" ht="11.25">
      <c r="B131" s="205"/>
      <c r="C131" s="206"/>
      <c r="D131" s="207" t="s">
        <v>204</v>
      </c>
      <c r="E131" s="208" t="s">
        <v>1</v>
      </c>
      <c r="F131" s="209" t="s">
        <v>290</v>
      </c>
      <c r="G131" s="206"/>
      <c r="H131" s="210">
        <v>4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204</v>
      </c>
      <c r="AU131" s="216" t="s">
        <v>73</v>
      </c>
      <c r="AV131" s="12" t="s">
        <v>82</v>
      </c>
      <c r="AW131" s="12" t="s">
        <v>30</v>
      </c>
      <c r="AX131" s="12" t="s">
        <v>73</v>
      </c>
      <c r="AY131" s="216" t="s">
        <v>153</v>
      </c>
    </row>
    <row r="132" spans="1:65" s="12" customFormat="1" ht="11.25">
      <c r="B132" s="205"/>
      <c r="C132" s="206"/>
      <c r="D132" s="207" t="s">
        <v>204</v>
      </c>
      <c r="E132" s="208" t="s">
        <v>1</v>
      </c>
      <c r="F132" s="209" t="s">
        <v>291</v>
      </c>
      <c r="G132" s="206"/>
      <c r="H132" s="210">
        <v>2.6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204</v>
      </c>
      <c r="AU132" s="216" t="s">
        <v>73</v>
      </c>
      <c r="AV132" s="12" t="s">
        <v>82</v>
      </c>
      <c r="AW132" s="12" t="s">
        <v>30</v>
      </c>
      <c r="AX132" s="12" t="s">
        <v>73</v>
      </c>
      <c r="AY132" s="216" t="s">
        <v>153</v>
      </c>
    </row>
    <row r="133" spans="1:65" s="12" customFormat="1" ht="11.25">
      <c r="B133" s="205"/>
      <c r="C133" s="206"/>
      <c r="D133" s="207" t="s">
        <v>204</v>
      </c>
      <c r="E133" s="208" t="s">
        <v>1</v>
      </c>
      <c r="F133" s="209" t="s">
        <v>292</v>
      </c>
      <c r="G133" s="206"/>
      <c r="H133" s="210">
        <v>0.5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204</v>
      </c>
      <c r="AU133" s="216" t="s">
        <v>73</v>
      </c>
      <c r="AV133" s="12" t="s">
        <v>82</v>
      </c>
      <c r="AW133" s="12" t="s">
        <v>30</v>
      </c>
      <c r="AX133" s="12" t="s">
        <v>73</v>
      </c>
      <c r="AY133" s="216" t="s">
        <v>153</v>
      </c>
    </row>
    <row r="134" spans="1:65" s="12" customFormat="1" ht="11.25">
      <c r="B134" s="205"/>
      <c r="C134" s="206"/>
      <c r="D134" s="207" t="s">
        <v>204</v>
      </c>
      <c r="E134" s="208" t="s">
        <v>1</v>
      </c>
      <c r="F134" s="209" t="s">
        <v>293</v>
      </c>
      <c r="G134" s="206"/>
      <c r="H134" s="210">
        <v>0.8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204</v>
      </c>
      <c r="AU134" s="216" t="s">
        <v>73</v>
      </c>
      <c r="AV134" s="12" t="s">
        <v>82</v>
      </c>
      <c r="AW134" s="12" t="s">
        <v>30</v>
      </c>
      <c r="AX134" s="12" t="s">
        <v>73</v>
      </c>
      <c r="AY134" s="216" t="s">
        <v>153</v>
      </c>
    </row>
    <row r="135" spans="1:65" s="13" customFormat="1" ht="11.25">
      <c r="B135" s="222"/>
      <c r="C135" s="223"/>
      <c r="D135" s="207" t="s">
        <v>204</v>
      </c>
      <c r="E135" s="224" t="s">
        <v>1</v>
      </c>
      <c r="F135" s="225" t="s">
        <v>276</v>
      </c>
      <c r="G135" s="223"/>
      <c r="H135" s="226">
        <v>7.8999999999999995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204</v>
      </c>
      <c r="AU135" s="232" t="s">
        <v>73</v>
      </c>
      <c r="AV135" s="13" t="s">
        <v>152</v>
      </c>
      <c r="AW135" s="13" t="s">
        <v>30</v>
      </c>
      <c r="AX135" s="13" t="s">
        <v>80</v>
      </c>
      <c r="AY135" s="232" t="s">
        <v>153</v>
      </c>
    </row>
    <row r="136" spans="1:65" s="2" customFormat="1" ht="66.75" customHeight="1">
      <c r="A136" s="32"/>
      <c r="B136" s="33"/>
      <c r="C136" s="182" t="s">
        <v>179</v>
      </c>
      <c r="D136" s="182" t="s">
        <v>154</v>
      </c>
      <c r="E136" s="183" t="s">
        <v>294</v>
      </c>
      <c r="F136" s="184" t="s">
        <v>295</v>
      </c>
      <c r="G136" s="185" t="s">
        <v>288</v>
      </c>
      <c r="H136" s="186">
        <v>0.5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73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296</v>
      </c>
    </row>
    <row r="137" spans="1:65" s="12" customFormat="1" ht="22.5">
      <c r="B137" s="205"/>
      <c r="C137" s="206"/>
      <c r="D137" s="207" t="s">
        <v>204</v>
      </c>
      <c r="E137" s="208" t="s">
        <v>1</v>
      </c>
      <c r="F137" s="209" t="s">
        <v>297</v>
      </c>
      <c r="G137" s="206"/>
      <c r="H137" s="210">
        <v>0.5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204</v>
      </c>
      <c r="AU137" s="216" t="s">
        <v>73</v>
      </c>
      <c r="AV137" s="12" t="s">
        <v>82</v>
      </c>
      <c r="AW137" s="12" t="s">
        <v>30</v>
      </c>
      <c r="AX137" s="12" t="s">
        <v>80</v>
      </c>
      <c r="AY137" s="216" t="s">
        <v>153</v>
      </c>
    </row>
    <row r="138" spans="1:65" s="2" customFormat="1" ht="16.5" customHeight="1">
      <c r="A138" s="32"/>
      <c r="B138" s="33"/>
      <c r="C138" s="182" t="s">
        <v>183</v>
      </c>
      <c r="D138" s="182" t="s">
        <v>154</v>
      </c>
      <c r="E138" s="183" t="s">
        <v>298</v>
      </c>
      <c r="F138" s="184" t="s">
        <v>299</v>
      </c>
      <c r="G138" s="185" t="s">
        <v>288</v>
      </c>
      <c r="H138" s="186">
        <v>4</v>
      </c>
      <c r="I138" s="187"/>
      <c r="J138" s="188">
        <f>ROUND(I138*H138,2)</f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73</v>
      </c>
      <c r="AY138" s="15" t="s">
        <v>153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80</v>
      </c>
      <c r="BK138" s="194">
        <f>ROUND(I138*H138,2)</f>
        <v>0</v>
      </c>
      <c r="BL138" s="15" t="s">
        <v>80</v>
      </c>
      <c r="BM138" s="193" t="s">
        <v>300</v>
      </c>
    </row>
    <row r="139" spans="1:65" s="12" customFormat="1" ht="11.25">
      <c r="B139" s="205"/>
      <c r="C139" s="206"/>
      <c r="D139" s="207" t="s">
        <v>204</v>
      </c>
      <c r="E139" s="208" t="s">
        <v>1</v>
      </c>
      <c r="F139" s="209" t="s">
        <v>301</v>
      </c>
      <c r="G139" s="206"/>
      <c r="H139" s="210">
        <v>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204</v>
      </c>
      <c r="AU139" s="216" t="s">
        <v>73</v>
      </c>
      <c r="AV139" s="12" t="s">
        <v>82</v>
      </c>
      <c r="AW139" s="12" t="s">
        <v>30</v>
      </c>
      <c r="AX139" s="12" t="s">
        <v>80</v>
      </c>
      <c r="AY139" s="216" t="s">
        <v>153</v>
      </c>
    </row>
    <row r="140" spans="1:65" s="2" customFormat="1" ht="33" customHeight="1">
      <c r="A140" s="32"/>
      <c r="B140" s="33"/>
      <c r="C140" s="182" t="s">
        <v>187</v>
      </c>
      <c r="D140" s="182" t="s">
        <v>154</v>
      </c>
      <c r="E140" s="183" t="s">
        <v>302</v>
      </c>
      <c r="F140" s="184" t="s">
        <v>303</v>
      </c>
      <c r="G140" s="185" t="s">
        <v>271</v>
      </c>
      <c r="H140" s="186">
        <v>25.6</v>
      </c>
      <c r="I140" s="187"/>
      <c r="J140" s="188">
        <f>ROUND(I140*H140,2)</f>
        <v>0</v>
      </c>
      <c r="K140" s="184" t="s">
        <v>267</v>
      </c>
      <c r="L140" s="37"/>
      <c r="M140" s="189" t="s">
        <v>1</v>
      </c>
      <c r="N140" s="190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80</v>
      </c>
      <c r="AT140" s="193" t="s">
        <v>154</v>
      </c>
      <c r="AU140" s="193" t="s">
        <v>73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304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305</v>
      </c>
      <c r="G141" s="206"/>
      <c r="H141" s="210">
        <v>9.6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73</v>
      </c>
      <c r="AV141" s="12" t="s">
        <v>82</v>
      </c>
      <c r="AW141" s="12" t="s">
        <v>30</v>
      </c>
      <c r="AX141" s="12" t="s">
        <v>73</v>
      </c>
      <c r="AY141" s="216" t="s">
        <v>153</v>
      </c>
    </row>
    <row r="142" spans="1:65" s="12" customFormat="1" ht="11.25">
      <c r="B142" s="205"/>
      <c r="C142" s="206"/>
      <c r="D142" s="207" t="s">
        <v>204</v>
      </c>
      <c r="E142" s="208" t="s">
        <v>1</v>
      </c>
      <c r="F142" s="209" t="s">
        <v>306</v>
      </c>
      <c r="G142" s="206"/>
      <c r="H142" s="210">
        <v>16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204</v>
      </c>
      <c r="AU142" s="216" t="s">
        <v>73</v>
      </c>
      <c r="AV142" s="12" t="s">
        <v>82</v>
      </c>
      <c r="AW142" s="12" t="s">
        <v>30</v>
      </c>
      <c r="AX142" s="12" t="s">
        <v>73</v>
      </c>
      <c r="AY142" s="216" t="s">
        <v>153</v>
      </c>
    </row>
    <row r="143" spans="1:65" s="13" customFormat="1" ht="11.25">
      <c r="B143" s="222"/>
      <c r="C143" s="223"/>
      <c r="D143" s="207" t="s">
        <v>204</v>
      </c>
      <c r="E143" s="224" t="s">
        <v>1</v>
      </c>
      <c r="F143" s="225" t="s">
        <v>276</v>
      </c>
      <c r="G143" s="223"/>
      <c r="H143" s="226">
        <v>25.6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204</v>
      </c>
      <c r="AU143" s="232" t="s">
        <v>73</v>
      </c>
      <c r="AV143" s="13" t="s">
        <v>152</v>
      </c>
      <c r="AW143" s="13" t="s">
        <v>30</v>
      </c>
      <c r="AX143" s="13" t="s">
        <v>80</v>
      </c>
      <c r="AY143" s="232" t="s">
        <v>153</v>
      </c>
    </row>
    <row r="144" spans="1:65" s="2" customFormat="1" ht="24.2" customHeight="1">
      <c r="A144" s="32"/>
      <c r="B144" s="33"/>
      <c r="C144" s="182" t="s">
        <v>192</v>
      </c>
      <c r="D144" s="182" t="s">
        <v>154</v>
      </c>
      <c r="E144" s="183" t="s">
        <v>307</v>
      </c>
      <c r="F144" s="184" t="s">
        <v>308</v>
      </c>
      <c r="G144" s="185" t="s">
        <v>190</v>
      </c>
      <c r="H144" s="186">
        <v>30</v>
      </c>
      <c r="I144" s="187"/>
      <c r="J144" s="188">
        <f>ROUND(I144*H144,2)</f>
        <v>0</v>
      </c>
      <c r="K144" s="184" t="s">
        <v>267</v>
      </c>
      <c r="L144" s="37"/>
      <c r="M144" s="189" t="s">
        <v>1</v>
      </c>
      <c r="N144" s="190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80</v>
      </c>
      <c r="AT144" s="193" t="s">
        <v>154</v>
      </c>
      <c r="AU144" s="193" t="s">
        <v>73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309</v>
      </c>
    </row>
    <row r="145" spans="1:65" s="2" customFormat="1" ht="24.2" customHeight="1">
      <c r="A145" s="32"/>
      <c r="B145" s="33"/>
      <c r="C145" s="182" t="s">
        <v>196</v>
      </c>
      <c r="D145" s="182" t="s">
        <v>154</v>
      </c>
      <c r="E145" s="183" t="s">
        <v>310</v>
      </c>
      <c r="F145" s="184" t="s">
        <v>311</v>
      </c>
      <c r="G145" s="185" t="s">
        <v>190</v>
      </c>
      <c r="H145" s="186">
        <v>80</v>
      </c>
      <c r="I145" s="187"/>
      <c r="J145" s="188">
        <f>ROUND(I145*H145,2)</f>
        <v>0</v>
      </c>
      <c r="K145" s="184" t="s">
        <v>267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73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312</v>
      </c>
    </row>
    <row r="146" spans="1:65" s="2" customFormat="1" ht="44.25" customHeight="1">
      <c r="A146" s="32"/>
      <c r="B146" s="33"/>
      <c r="C146" s="182" t="s">
        <v>200</v>
      </c>
      <c r="D146" s="182" t="s">
        <v>154</v>
      </c>
      <c r="E146" s="183" t="s">
        <v>313</v>
      </c>
      <c r="F146" s="184" t="s">
        <v>314</v>
      </c>
      <c r="G146" s="185" t="s">
        <v>315</v>
      </c>
      <c r="H146" s="186">
        <v>88</v>
      </c>
      <c r="I146" s="187"/>
      <c r="J146" s="188">
        <f>ROUND(I146*H146,2)</f>
        <v>0</v>
      </c>
      <c r="K146" s="184" t="s">
        <v>267</v>
      </c>
      <c r="L146" s="37"/>
      <c r="M146" s="189" t="s">
        <v>1</v>
      </c>
      <c r="N146" s="190" t="s">
        <v>38</v>
      </c>
      <c r="O146" s="69"/>
      <c r="P146" s="191">
        <f>O146*H146</f>
        <v>0</v>
      </c>
      <c r="Q146" s="191">
        <v>2.0000000000000002E-5</v>
      </c>
      <c r="R146" s="191">
        <f>Q146*H146</f>
        <v>1.7600000000000001E-3</v>
      </c>
      <c r="S146" s="191">
        <v>0</v>
      </c>
      <c r="T146" s="19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80</v>
      </c>
      <c r="AT146" s="193" t="s">
        <v>154</v>
      </c>
      <c r="AU146" s="193" t="s">
        <v>73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316</v>
      </c>
    </row>
    <row r="147" spans="1:65" s="12" customFormat="1" ht="11.25">
      <c r="B147" s="205"/>
      <c r="C147" s="206"/>
      <c r="D147" s="207" t="s">
        <v>204</v>
      </c>
      <c r="E147" s="208" t="s">
        <v>1</v>
      </c>
      <c r="F147" s="209" t="s">
        <v>317</v>
      </c>
      <c r="G147" s="206"/>
      <c r="H147" s="210">
        <v>30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204</v>
      </c>
      <c r="AU147" s="216" t="s">
        <v>73</v>
      </c>
      <c r="AV147" s="12" t="s">
        <v>82</v>
      </c>
      <c r="AW147" s="12" t="s">
        <v>30</v>
      </c>
      <c r="AX147" s="12" t="s">
        <v>73</v>
      </c>
      <c r="AY147" s="216" t="s">
        <v>153</v>
      </c>
    </row>
    <row r="148" spans="1:65" s="12" customFormat="1" ht="11.25">
      <c r="B148" s="205"/>
      <c r="C148" s="206"/>
      <c r="D148" s="207" t="s">
        <v>204</v>
      </c>
      <c r="E148" s="208" t="s">
        <v>1</v>
      </c>
      <c r="F148" s="209" t="s">
        <v>318</v>
      </c>
      <c r="G148" s="206"/>
      <c r="H148" s="210">
        <v>50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204</v>
      </c>
      <c r="AU148" s="216" t="s">
        <v>73</v>
      </c>
      <c r="AV148" s="12" t="s">
        <v>82</v>
      </c>
      <c r="AW148" s="12" t="s">
        <v>30</v>
      </c>
      <c r="AX148" s="12" t="s">
        <v>73</v>
      </c>
      <c r="AY148" s="216" t="s">
        <v>153</v>
      </c>
    </row>
    <row r="149" spans="1:65" s="12" customFormat="1" ht="11.25">
      <c r="B149" s="205"/>
      <c r="C149" s="206"/>
      <c r="D149" s="207" t="s">
        <v>204</v>
      </c>
      <c r="E149" s="208" t="s">
        <v>1</v>
      </c>
      <c r="F149" s="209" t="s">
        <v>319</v>
      </c>
      <c r="G149" s="206"/>
      <c r="H149" s="210">
        <v>8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204</v>
      </c>
      <c r="AU149" s="216" t="s">
        <v>73</v>
      </c>
      <c r="AV149" s="12" t="s">
        <v>82</v>
      </c>
      <c r="AW149" s="12" t="s">
        <v>30</v>
      </c>
      <c r="AX149" s="12" t="s">
        <v>73</v>
      </c>
      <c r="AY149" s="216" t="s">
        <v>153</v>
      </c>
    </row>
    <row r="150" spans="1:65" s="13" customFormat="1" ht="11.25">
      <c r="B150" s="222"/>
      <c r="C150" s="223"/>
      <c r="D150" s="207" t="s">
        <v>204</v>
      </c>
      <c r="E150" s="224" t="s">
        <v>1</v>
      </c>
      <c r="F150" s="225" t="s">
        <v>276</v>
      </c>
      <c r="G150" s="223"/>
      <c r="H150" s="226">
        <v>88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204</v>
      </c>
      <c r="AU150" s="232" t="s">
        <v>73</v>
      </c>
      <c r="AV150" s="13" t="s">
        <v>152</v>
      </c>
      <c r="AW150" s="13" t="s">
        <v>30</v>
      </c>
      <c r="AX150" s="13" t="s">
        <v>80</v>
      </c>
      <c r="AY150" s="232" t="s">
        <v>153</v>
      </c>
    </row>
    <row r="151" spans="1:65" s="2" customFormat="1" ht="24.2" customHeight="1">
      <c r="A151" s="32"/>
      <c r="B151" s="33"/>
      <c r="C151" s="182" t="s">
        <v>206</v>
      </c>
      <c r="D151" s="182" t="s">
        <v>154</v>
      </c>
      <c r="E151" s="183" t="s">
        <v>320</v>
      </c>
      <c r="F151" s="184" t="s">
        <v>321</v>
      </c>
      <c r="G151" s="185" t="s">
        <v>315</v>
      </c>
      <c r="H151" s="186">
        <v>2</v>
      </c>
      <c r="I151" s="187"/>
      <c r="J151" s="188">
        <f>ROUND(I151*H151,2)</f>
        <v>0</v>
      </c>
      <c r="K151" s="184" t="s">
        <v>267</v>
      </c>
      <c r="L151" s="37"/>
      <c r="M151" s="189" t="s">
        <v>1</v>
      </c>
      <c r="N151" s="190" t="s">
        <v>38</v>
      </c>
      <c r="O151" s="69"/>
      <c r="P151" s="191">
        <f>O151*H151</f>
        <v>0</v>
      </c>
      <c r="Q151" s="191">
        <v>0</v>
      </c>
      <c r="R151" s="191">
        <f>Q151*H151</f>
        <v>0</v>
      </c>
      <c r="S151" s="191">
        <v>0.29499999999999998</v>
      </c>
      <c r="T151" s="192">
        <f>S151*H151</f>
        <v>0.59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73</v>
      </c>
      <c r="AY151" s="15" t="s">
        <v>153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5" t="s">
        <v>80</v>
      </c>
      <c r="BK151" s="194">
        <f>ROUND(I151*H151,2)</f>
        <v>0</v>
      </c>
      <c r="BL151" s="15" t="s">
        <v>80</v>
      </c>
      <c r="BM151" s="193" t="s">
        <v>322</v>
      </c>
    </row>
    <row r="152" spans="1:65" s="2" customFormat="1" ht="33" customHeight="1">
      <c r="A152" s="32"/>
      <c r="B152" s="33"/>
      <c r="C152" s="182" t="s">
        <v>210</v>
      </c>
      <c r="D152" s="182" t="s">
        <v>154</v>
      </c>
      <c r="E152" s="183" t="s">
        <v>323</v>
      </c>
      <c r="F152" s="184" t="s">
        <v>324</v>
      </c>
      <c r="G152" s="185" t="s">
        <v>315</v>
      </c>
      <c r="H152" s="186">
        <v>2</v>
      </c>
      <c r="I152" s="187"/>
      <c r="J152" s="188">
        <f>ROUND(I152*H152,2)</f>
        <v>0</v>
      </c>
      <c r="K152" s="184" t="s">
        <v>267</v>
      </c>
      <c r="L152" s="37"/>
      <c r="M152" s="189" t="s">
        <v>1</v>
      </c>
      <c r="N152" s="190" t="s">
        <v>38</v>
      </c>
      <c r="O152" s="69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3" t="s">
        <v>80</v>
      </c>
      <c r="AT152" s="193" t="s">
        <v>154</v>
      </c>
      <c r="AU152" s="193" t="s">
        <v>73</v>
      </c>
      <c r="AY152" s="15" t="s">
        <v>153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5" t="s">
        <v>80</v>
      </c>
      <c r="BK152" s="194">
        <f>ROUND(I152*H152,2)</f>
        <v>0</v>
      </c>
      <c r="BL152" s="15" t="s">
        <v>80</v>
      </c>
      <c r="BM152" s="193" t="s">
        <v>325</v>
      </c>
    </row>
    <row r="153" spans="1:65" s="2" customFormat="1" ht="37.9" customHeight="1">
      <c r="A153" s="32"/>
      <c r="B153" s="33"/>
      <c r="C153" s="182" t="s">
        <v>8</v>
      </c>
      <c r="D153" s="182" t="s">
        <v>154</v>
      </c>
      <c r="E153" s="183" t="s">
        <v>326</v>
      </c>
      <c r="F153" s="184" t="s">
        <v>327</v>
      </c>
      <c r="G153" s="185" t="s">
        <v>315</v>
      </c>
      <c r="H153" s="186">
        <v>2</v>
      </c>
      <c r="I153" s="187"/>
      <c r="J153" s="188">
        <f>ROUND(I153*H153,2)</f>
        <v>0</v>
      </c>
      <c r="K153" s="184" t="s">
        <v>267</v>
      </c>
      <c r="L153" s="37"/>
      <c r="M153" s="189" t="s">
        <v>1</v>
      </c>
      <c r="N153" s="190" t="s">
        <v>38</v>
      </c>
      <c r="O153" s="69"/>
      <c r="P153" s="191">
        <f>O153*H153</f>
        <v>0</v>
      </c>
      <c r="Q153" s="191">
        <v>8.4250000000000005E-2</v>
      </c>
      <c r="R153" s="191">
        <f>Q153*H153</f>
        <v>0.16850000000000001</v>
      </c>
      <c r="S153" s="191">
        <v>0</v>
      </c>
      <c r="T153" s="19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3" t="s">
        <v>80</v>
      </c>
      <c r="AT153" s="193" t="s">
        <v>154</v>
      </c>
      <c r="AU153" s="193" t="s">
        <v>73</v>
      </c>
      <c r="AY153" s="15" t="s">
        <v>153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5" t="s">
        <v>80</v>
      </c>
      <c r="BK153" s="194">
        <f>ROUND(I153*H153,2)</f>
        <v>0</v>
      </c>
      <c r="BL153" s="15" t="s">
        <v>80</v>
      </c>
      <c r="BM153" s="193" t="s">
        <v>328</v>
      </c>
    </row>
    <row r="154" spans="1:65" s="2" customFormat="1" ht="44.25" customHeight="1">
      <c r="A154" s="32"/>
      <c r="B154" s="33"/>
      <c r="C154" s="182" t="s">
        <v>219</v>
      </c>
      <c r="D154" s="182" t="s">
        <v>154</v>
      </c>
      <c r="E154" s="183" t="s">
        <v>329</v>
      </c>
      <c r="F154" s="184" t="s">
        <v>330</v>
      </c>
      <c r="G154" s="185" t="s">
        <v>190</v>
      </c>
      <c r="H154" s="186">
        <v>42</v>
      </c>
      <c r="I154" s="187"/>
      <c r="J154" s="188">
        <f>ROUND(I154*H154,2)</f>
        <v>0</v>
      </c>
      <c r="K154" s="184" t="s">
        <v>267</v>
      </c>
      <c r="L154" s="37"/>
      <c r="M154" s="217" t="s">
        <v>1</v>
      </c>
      <c r="N154" s="218" t="s">
        <v>38</v>
      </c>
      <c r="O154" s="219"/>
      <c r="P154" s="220">
        <f>O154*H154</f>
        <v>0</v>
      </c>
      <c r="Q154" s="220">
        <v>3.2000000000000002E-3</v>
      </c>
      <c r="R154" s="220">
        <f>Q154*H154</f>
        <v>0.13440000000000002</v>
      </c>
      <c r="S154" s="220">
        <v>0</v>
      </c>
      <c r="T154" s="22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80</v>
      </c>
      <c r="AT154" s="193" t="s">
        <v>154</v>
      </c>
      <c r="AU154" s="193" t="s">
        <v>73</v>
      </c>
      <c r="AY154" s="15" t="s">
        <v>153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5" t="s">
        <v>80</v>
      </c>
      <c r="BK154" s="194">
        <f>ROUND(I154*H154,2)</f>
        <v>0</v>
      </c>
      <c r="BL154" s="15" t="s">
        <v>80</v>
      </c>
      <c r="BM154" s="193" t="s">
        <v>331</v>
      </c>
    </row>
    <row r="155" spans="1:65" s="2" customFormat="1" ht="6.95" customHeight="1">
      <c r="A155" s="3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37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algorithmName="SHA-512" hashValue="g2vensb+XaVGeTzIQoMOx+QJ2bxdFPBo4spqR3pg06VwnfkRLru6qVh4L6e4UtdSEVr51q1rzwNoycHo+cvq/Q==" saltValue="ksXN3YNodZT8hKFTBSD1C4XOpe+jQY6XNWoJGRLYcf7zVEqzb9i+PN54g4DG5+ety8970mTuP3dppBVREnM2Ag==" spinCount="100000" sheet="1" objects="1" scenarios="1" formatColumns="0" formatRows="0" autoFilter="0"/>
  <autoFilter ref="C119:K154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93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128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332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ROUND((SUM(BE121:BE159)),  2)</f>
        <v>0</v>
      </c>
      <c r="G35" s="32"/>
      <c r="H35" s="32"/>
      <c r="I35" s="128">
        <v>0.21</v>
      </c>
      <c r="J35" s="127">
        <f>ROUND(((SUM(BE121:BE159))*I35),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ROUND((SUM(BF121:BF159)),  2)</f>
        <v>0</v>
      </c>
      <c r="G36" s="32"/>
      <c r="H36" s="32"/>
      <c r="I36" s="128">
        <v>0.15</v>
      </c>
      <c r="J36" s="127">
        <f>ROUND(((SUM(BF121:BF159))*I36),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ROUND((SUM(BG121:BG159)),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ROUND((SUM(BH121:BH159)),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ROUND((SUM(BI121:BI159)),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128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03 - Vnitřní technologie PZS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128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03 - Vnitřní technologie PZS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SUM(P123:P159)</f>
        <v>0</v>
      </c>
      <c r="Q122" s="176"/>
      <c r="R122" s="177">
        <f>SUM(R123:R159)</f>
        <v>0</v>
      </c>
      <c r="S122" s="176"/>
      <c r="T122" s="178">
        <f>SUM(T123:T159)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SUM(BK123:BK159)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333</v>
      </c>
      <c r="F123" s="184" t="s">
        <v>334</v>
      </c>
      <c r="G123" s="185" t="s">
        <v>157</v>
      </c>
      <c r="H123" s="186">
        <v>31</v>
      </c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335</v>
      </c>
    </row>
    <row r="124" spans="1:65" s="2" customFormat="1" ht="24.2" customHeight="1">
      <c r="A124" s="32"/>
      <c r="B124" s="33"/>
      <c r="C124" s="182" t="s">
        <v>82</v>
      </c>
      <c r="D124" s="182" t="s">
        <v>154</v>
      </c>
      <c r="E124" s="183" t="s">
        <v>336</v>
      </c>
      <c r="F124" s="184" t="s">
        <v>337</v>
      </c>
      <c r="G124" s="185" t="s">
        <v>157</v>
      </c>
      <c r="H124" s="186">
        <v>1</v>
      </c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338</v>
      </c>
    </row>
    <row r="125" spans="1:65" s="2" customFormat="1" ht="16.5" customHeight="1">
      <c r="A125" s="32"/>
      <c r="B125" s="33"/>
      <c r="C125" s="182" t="s">
        <v>163</v>
      </c>
      <c r="D125" s="182" t="s">
        <v>154</v>
      </c>
      <c r="E125" s="183" t="s">
        <v>339</v>
      </c>
      <c r="F125" s="184" t="s">
        <v>340</v>
      </c>
      <c r="G125" s="185" t="s">
        <v>157</v>
      </c>
      <c r="H125" s="186">
        <v>1</v>
      </c>
      <c r="I125" s="187"/>
      <c r="J125" s="188">
        <f>ROUND(I125*H125,2)</f>
        <v>0</v>
      </c>
      <c r="K125" s="184" t="s">
        <v>158</v>
      </c>
      <c r="L125" s="37"/>
      <c r="M125" s="189" t="s">
        <v>1</v>
      </c>
      <c r="N125" s="190" t="s">
        <v>38</v>
      </c>
      <c r="O125" s="69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80</v>
      </c>
      <c r="AT125" s="193" t="s">
        <v>154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341</v>
      </c>
    </row>
    <row r="126" spans="1:65" s="2" customFormat="1" ht="44.25" customHeight="1">
      <c r="A126" s="32"/>
      <c r="B126" s="33"/>
      <c r="C126" s="195" t="s">
        <v>152</v>
      </c>
      <c r="D126" s="195" t="s">
        <v>164</v>
      </c>
      <c r="E126" s="196" t="s">
        <v>342</v>
      </c>
      <c r="F126" s="197" t="s">
        <v>343</v>
      </c>
      <c r="G126" s="198" t="s">
        <v>344</v>
      </c>
      <c r="H126" s="199">
        <v>0.9</v>
      </c>
      <c r="I126" s="200"/>
      <c r="J126" s="201">
        <f>ROUND(I126*H126,2)</f>
        <v>0</v>
      </c>
      <c r="K126" s="197" t="s">
        <v>158</v>
      </c>
      <c r="L126" s="202"/>
      <c r="M126" s="203" t="s">
        <v>1</v>
      </c>
      <c r="N126" s="204" t="s">
        <v>38</v>
      </c>
      <c r="O126" s="69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82</v>
      </c>
      <c r="AT126" s="193" t="s">
        <v>164</v>
      </c>
      <c r="AU126" s="193" t="s">
        <v>80</v>
      </c>
      <c r="AY126" s="15" t="s">
        <v>153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5" t="s">
        <v>80</v>
      </c>
      <c r="BK126" s="194">
        <f>ROUND(I126*H126,2)</f>
        <v>0</v>
      </c>
      <c r="BL126" s="15" t="s">
        <v>80</v>
      </c>
      <c r="BM126" s="193" t="s">
        <v>345</v>
      </c>
    </row>
    <row r="127" spans="1:65" s="2" customFormat="1" ht="19.5">
      <c r="A127" s="32"/>
      <c r="B127" s="33"/>
      <c r="C127" s="34"/>
      <c r="D127" s="207" t="s">
        <v>346</v>
      </c>
      <c r="E127" s="34"/>
      <c r="F127" s="233" t="s">
        <v>347</v>
      </c>
      <c r="G127" s="34"/>
      <c r="H127" s="34"/>
      <c r="I127" s="234"/>
      <c r="J127" s="34"/>
      <c r="K127" s="34"/>
      <c r="L127" s="37"/>
      <c r="M127" s="235"/>
      <c r="N127" s="236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346</v>
      </c>
      <c r="AU127" s="15" t="s">
        <v>80</v>
      </c>
    </row>
    <row r="128" spans="1:65" s="2" customFormat="1" ht="44.25" customHeight="1">
      <c r="A128" s="32"/>
      <c r="B128" s="33"/>
      <c r="C128" s="195" t="s">
        <v>171</v>
      </c>
      <c r="D128" s="195" t="s">
        <v>164</v>
      </c>
      <c r="E128" s="196" t="s">
        <v>348</v>
      </c>
      <c r="F128" s="197" t="s">
        <v>349</v>
      </c>
      <c r="G128" s="198" t="s">
        <v>157</v>
      </c>
      <c r="H128" s="199">
        <v>1</v>
      </c>
      <c r="I128" s="200"/>
      <c r="J128" s="201">
        <f t="shared" ref="J128:J139" si="0">ROUND(I128*H128,2)</f>
        <v>0</v>
      </c>
      <c r="K128" s="197" t="s">
        <v>158</v>
      </c>
      <c r="L128" s="202"/>
      <c r="M128" s="203" t="s">
        <v>1</v>
      </c>
      <c r="N128" s="204" t="s">
        <v>38</v>
      </c>
      <c r="O128" s="69"/>
      <c r="P128" s="191">
        <f t="shared" ref="P128:P139" si="1">O128*H128</f>
        <v>0</v>
      </c>
      <c r="Q128" s="191">
        <v>0</v>
      </c>
      <c r="R128" s="191">
        <f t="shared" ref="R128:R139" si="2">Q128*H128</f>
        <v>0</v>
      </c>
      <c r="S128" s="191">
        <v>0</v>
      </c>
      <c r="T128" s="192">
        <f t="shared" ref="T128:T139" si="3"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82</v>
      </c>
      <c r="AT128" s="193" t="s">
        <v>164</v>
      </c>
      <c r="AU128" s="193" t="s">
        <v>80</v>
      </c>
      <c r="AY128" s="15" t="s">
        <v>153</v>
      </c>
      <c r="BE128" s="194">
        <f t="shared" ref="BE128:BE139" si="4">IF(N128="základní",J128,0)</f>
        <v>0</v>
      </c>
      <c r="BF128" s="194">
        <f t="shared" ref="BF128:BF139" si="5">IF(N128="snížená",J128,0)</f>
        <v>0</v>
      </c>
      <c r="BG128" s="194">
        <f t="shared" ref="BG128:BG139" si="6">IF(N128="zákl. přenesená",J128,0)</f>
        <v>0</v>
      </c>
      <c r="BH128" s="194">
        <f t="shared" ref="BH128:BH139" si="7">IF(N128="sníž. přenesená",J128,0)</f>
        <v>0</v>
      </c>
      <c r="BI128" s="194">
        <f t="shared" ref="BI128:BI139" si="8">IF(N128="nulová",J128,0)</f>
        <v>0</v>
      </c>
      <c r="BJ128" s="15" t="s">
        <v>80</v>
      </c>
      <c r="BK128" s="194">
        <f t="shared" ref="BK128:BK139" si="9">ROUND(I128*H128,2)</f>
        <v>0</v>
      </c>
      <c r="BL128" s="15" t="s">
        <v>80</v>
      </c>
      <c r="BM128" s="193" t="s">
        <v>350</v>
      </c>
    </row>
    <row r="129" spans="1:65" s="2" customFormat="1" ht="24.2" customHeight="1">
      <c r="A129" s="32"/>
      <c r="B129" s="33"/>
      <c r="C129" s="182" t="s">
        <v>175</v>
      </c>
      <c r="D129" s="182" t="s">
        <v>154</v>
      </c>
      <c r="E129" s="183" t="s">
        <v>351</v>
      </c>
      <c r="F129" s="184" t="s">
        <v>352</v>
      </c>
      <c r="G129" s="185" t="s">
        <v>157</v>
      </c>
      <c r="H129" s="186">
        <v>1</v>
      </c>
      <c r="I129" s="187"/>
      <c r="J129" s="188">
        <f t="shared" si="0"/>
        <v>0</v>
      </c>
      <c r="K129" s="184" t="s">
        <v>158</v>
      </c>
      <c r="L129" s="37"/>
      <c r="M129" s="189" t="s">
        <v>1</v>
      </c>
      <c r="N129" s="190" t="s">
        <v>38</v>
      </c>
      <c r="O129" s="69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80</v>
      </c>
      <c r="AY129" s="15" t="s">
        <v>153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5" t="s">
        <v>80</v>
      </c>
      <c r="BK129" s="194">
        <f t="shared" si="9"/>
        <v>0</v>
      </c>
      <c r="BL129" s="15" t="s">
        <v>80</v>
      </c>
      <c r="BM129" s="193" t="s">
        <v>353</v>
      </c>
    </row>
    <row r="130" spans="1:65" s="2" customFormat="1" ht="16.5" customHeight="1">
      <c r="A130" s="32"/>
      <c r="B130" s="33"/>
      <c r="C130" s="195" t="s">
        <v>179</v>
      </c>
      <c r="D130" s="195" t="s">
        <v>164</v>
      </c>
      <c r="E130" s="196" t="s">
        <v>354</v>
      </c>
      <c r="F130" s="197" t="s">
        <v>355</v>
      </c>
      <c r="G130" s="198" t="s">
        <v>157</v>
      </c>
      <c r="H130" s="199">
        <v>4</v>
      </c>
      <c r="I130" s="200"/>
      <c r="J130" s="201">
        <f t="shared" si="0"/>
        <v>0</v>
      </c>
      <c r="K130" s="197" t="s">
        <v>158</v>
      </c>
      <c r="L130" s="202"/>
      <c r="M130" s="203" t="s">
        <v>1</v>
      </c>
      <c r="N130" s="204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82</v>
      </c>
      <c r="AT130" s="193" t="s">
        <v>164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356</v>
      </c>
    </row>
    <row r="131" spans="1:65" s="2" customFormat="1" ht="49.15" customHeight="1">
      <c r="A131" s="32"/>
      <c r="B131" s="33"/>
      <c r="C131" s="195" t="s">
        <v>183</v>
      </c>
      <c r="D131" s="195" t="s">
        <v>164</v>
      </c>
      <c r="E131" s="196" t="s">
        <v>357</v>
      </c>
      <c r="F131" s="197" t="s">
        <v>358</v>
      </c>
      <c r="G131" s="198" t="s">
        <v>157</v>
      </c>
      <c r="H131" s="199">
        <v>2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359</v>
      </c>
    </row>
    <row r="132" spans="1:65" s="2" customFormat="1" ht="24.2" customHeight="1">
      <c r="A132" s="32"/>
      <c r="B132" s="33"/>
      <c r="C132" s="182" t="s">
        <v>187</v>
      </c>
      <c r="D132" s="182" t="s">
        <v>154</v>
      </c>
      <c r="E132" s="183" t="s">
        <v>360</v>
      </c>
      <c r="F132" s="184" t="s">
        <v>361</v>
      </c>
      <c r="G132" s="185" t="s">
        <v>157</v>
      </c>
      <c r="H132" s="186">
        <v>2</v>
      </c>
      <c r="I132" s="187"/>
      <c r="J132" s="188">
        <f t="shared" si="0"/>
        <v>0</v>
      </c>
      <c r="K132" s="184" t="s">
        <v>158</v>
      </c>
      <c r="L132" s="37"/>
      <c r="M132" s="189" t="s">
        <v>1</v>
      </c>
      <c r="N132" s="190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80</v>
      </c>
      <c r="AT132" s="193" t="s">
        <v>154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362</v>
      </c>
    </row>
    <row r="133" spans="1:65" s="2" customFormat="1" ht="24.2" customHeight="1">
      <c r="A133" s="32"/>
      <c r="B133" s="33"/>
      <c r="C133" s="182" t="s">
        <v>192</v>
      </c>
      <c r="D133" s="182" t="s">
        <v>154</v>
      </c>
      <c r="E133" s="183" t="s">
        <v>363</v>
      </c>
      <c r="F133" s="184" t="s">
        <v>364</v>
      </c>
      <c r="G133" s="185" t="s">
        <v>157</v>
      </c>
      <c r="H133" s="186">
        <v>31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365</v>
      </c>
    </row>
    <row r="134" spans="1:65" s="2" customFormat="1" ht="16.5" customHeight="1">
      <c r="A134" s="32"/>
      <c r="B134" s="33"/>
      <c r="C134" s="182" t="s">
        <v>196</v>
      </c>
      <c r="D134" s="182" t="s">
        <v>154</v>
      </c>
      <c r="E134" s="183" t="s">
        <v>366</v>
      </c>
      <c r="F134" s="184" t="s">
        <v>367</v>
      </c>
      <c r="G134" s="185" t="s">
        <v>157</v>
      </c>
      <c r="H134" s="186">
        <v>31</v>
      </c>
      <c r="I134" s="187"/>
      <c r="J134" s="188">
        <f t="shared" si="0"/>
        <v>0</v>
      </c>
      <c r="K134" s="184" t="s">
        <v>158</v>
      </c>
      <c r="L134" s="37"/>
      <c r="M134" s="189" t="s">
        <v>1</v>
      </c>
      <c r="N134" s="190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80</v>
      </c>
      <c r="AT134" s="193" t="s">
        <v>154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368</v>
      </c>
    </row>
    <row r="135" spans="1:65" s="2" customFormat="1" ht="21.75" customHeight="1">
      <c r="A135" s="32"/>
      <c r="B135" s="33"/>
      <c r="C135" s="195" t="s">
        <v>200</v>
      </c>
      <c r="D135" s="195" t="s">
        <v>164</v>
      </c>
      <c r="E135" s="196" t="s">
        <v>369</v>
      </c>
      <c r="F135" s="197" t="s">
        <v>370</v>
      </c>
      <c r="G135" s="198" t="s">
        <v>157</v>
      </c>
      <c r="H135" s="199">
        <v>1</v>
      </c>
      <c r="I135" s="200"/>
      <c r="J135" s="201">
        <f t="shared" si="0"/>
        <v>0</v>
      </c>
      <c r="K135" s="197" t="s">
        <v>158</v>
      </c>
      <c r="L135" s="202"/>
      <c r="M135" s="203" t="s">
        <v>1</v>
      </c>
      <c r="N135" s="204" t="s">
        <v>38</v>
      </c>
      <c r="O135" s="69"/>
      <c r="P135" s="191">
        <f t="shared" si="1"/>
        <v>0</v>
      </c>
      <c r="Q135" s="191">
        <v>0</v>
      </c>
      <c r="R135" s="191">
        <f t="shared" si="2"/>
        <v>0</v>
      </c>
      <c r="S135" s="191">
        <v>0</v>
      </c>
      <c r="T135" s="192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3" t="s">
        <v>82</v>
      </c>
      <c r="AT135" s="193" t="s">
        <v>164</v>
      </c>
      <c r="AU135" s="193" t="s">
        <v>80</v>
      </c>
      <c r="AY135" s="15" t="s">
        <v>153</v>
      </c>
      <c r="BE135" s="194">
        <f t="shared" si="4"/>
        <v>0</v>
      </c>
      <c r="BF135" s="194">
        <f t="shared" si="5"/>
        <v>0</v>
      </c>
      <c r="BG135" s="194">
        <f t="shared" si="6"/>
        <v>0</v>
      </c>
      <c r="BH135" s="194">
        <f t="shared" si="7"/>
        <v>0</v>
      </c>
      <c r="BI135" s="194">
        <f t="shared" si="8"/>
        <v>0</v>
      </c>
      <c r="BJ135" s="15" t="s">
        <v>80</v>
      </c>
      <c r="BK135" s="194">
        <f t="shared" si="9"/>
        <v>0</v>
      </c>
      <c r="BL135" s="15" t="s">
        <v>80</v>
      </c>
      <c r="BM135" s="193" t="s">
        <v>371</v>
      </c>
    </row>
    <row r="136" spans="1:65" s="2" customFormat="1" ht="44.25" customHeight="1">
      <c r="A136" s="32"/>
      <c r="B136" s="33"/>
      <c r="C136" s="195" t="s">
        <v>206</v>
      </c>
      <c r="D136" s="195" t="s">
        <v>164</v>
      </c>
      <c r="E136" s="196" t="s">
        <v>372</v>
      </c>
      <c r="F136" s="197" t="s">
        <v>373</v>
      </c>
      <c r="G136" s="198" t="s">
        <v>157</v>
      </c>
      <c r="H136" s="199">
        <v>1</v>
      </c>
      <c r="I136" s="200"/>
      <c r="J136" s="201">
        <f t="shared" si="0"/>
        <v>0</v>
      </c>
      <c r="K136" s="197" t="s">
        <v>158</v>
      </c>
      <c r="L136" s="202"/>
      <c r="M136" s="203" t="s">
        <v>1</v>
      </c>
      <c r="N136" s="204" t="s">
        <v>38</v>
      </c>
      <c r="O136" s="69"/>
      <c r="P136" s="191">
        <f t="shared" si="1"/>
        <v>0</v>
      </c>
      <c r="Q136" s="191">
        <v>0</v>
      </c>
      <c r="R136" s="191">
        <f t="shared" si="2"/>
        <v>0</v>
      </c>
      <c r="S136" s="191">
        <v>0</v>
      </c>
      <c r="T136" s="192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82</v>
      </c>
      <c r="AT136" s="193" t="s">
        <v>164</v>
      </c>
      <c r="AU136" s="193" t="s">
        <v>80</v>
      </c>
      <c r="AY136" s="15" t="s">
        <v>153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15" t="s">
        <v>80</v>
      </c>
      <c r="BK136" s="194">
        <f t="shared" si="9"/>
        <v>0</v>
      </c>
      <c r="BL136" s="15" t="s">
        <v>80</v>
      </c>
      <c r="BM136" s="193" t="s">
        <v>374</v>
      </c>
    </row>
    <row r="137" spans="1:65" s="2" customFormat="1" ht="21.75" customHeight="1">
      <c r="A137" s="32"/>
      <c r="B137" s="33"/>
      <c r="C137" s="182" t="s">
        <v>210</v>
      </c>
      <c r="D137" s="182" t="s">
        <v>154</v>
      </c>
      <c r="E137" s="183" t="s">
        <v>375</v>
      </c>
      <c r="F137" s="184" t="s">
        <v>376</v>
      </c>
      <c r="G137" s="185" t="s">
        <v>157</v>
      </c>
      <c r="H137" s="186">
        <v>1</v>
      </c>
      <c r="I137" s="187"/>
      <c r="J137" s="188">
        <f t="shared" si="0"/>
        <v>0</v>
      </c>
      <c r="K137" s="184" t="s">
        <v>158</v>
      </c>
      <c r="L137" s="37"/>
      <c r="M137" s="189" t="s">
        <v>1</v>
      </c>
      <c r="N137" s="190" t="s">
        <v>38</v>
      </c>
      <c r="O137" s="69"/>
      <c r="P137" s="191">
        <f t="shared" si="1"/>
        <v>0</v>
      </c>
      <c r="Q137" s="191">
        <v>0</v>
      </c>
      <c r="R137" s="191">
        <f t="shared" si="2"/>
        <v>0</v>
      </c>
      <c r="S137" s="191">
        <v>0</v>
      </c>
      <c r="T137" s="192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80</v>
      </c>
      <c r="AT137" s="193" t="s">
        <v>154</v>
      </c>
      <c r="AU137" s="193" t="s">
        <v>80</v>
      </c>
      <c r="AY137" s="15" t="s">
        <v>153</v>
      </c>
      <c r="BE137" s="194">
        <f t="shared" si="4"/>
        <v>0</v>
      </c>
      <c r="BF137" s="194">
        <f t="shared" si="5"/>
        <v>0</v>
      </c>
      <c r="BG137" s="194">
        <f t="shared" si="6"/>
        <v>0</v>
      </c>
      <c r="BH137" s="194">
        <f t="shared" si="7"/>
        <v>0</v>
      </c>
      <c r="BI137" s="194">
        <f t="shared" si="8"/>
        <v>0</v>
      </c>
      <c r="BJ137" s="15" t="s">
        <v>80</v>
      </c>
      <c r="BK137" s="194">
        <f t="shared" si="9"/>
        <v>0</v>
      </c>
      <c r="BL137" s="15" t="s">
        <v>80</v>
      </c>
      <c r="BM137" s="193" t="s">
        <v>377</v>
      </c>
    </row>
    <row r="138" spans="1:65" s="2" customFormat="1" ht="16.5" customHeight="1">
      <c r="A138" s="32"/>
      <c r="B138" s="33"/>
      <c r="C138" s="182" t="s">
        <v>8</v>
      </c>
      <c r="D138" s="182" t="s">
        <v>154</v>
      </c>
      <c r="E138" s="183" t="s">
        <v>378</v>
      </c>
      <c r="F138" s="184" t="s">
        <v>379</v>
      </c>
      <c r="G138" s="185" t="s">
        <v>157</v>
      </c>
      <c r="H138" s="186">
        <v>1</v>
      </c>
      <c r="I138" s="187"/>
      <c r="J138" s="188">
        <f t="shared" si="0"/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 t="shared" si="1"/>
        <v>0</v>
      </c>
      <c r="Q138" s="191">
        <v>0</v>
      </c>
      <c r="R138" s="191">
        <f t="shared" si="2"/>
        <v>0</v>
      </c>
      <c r="S138" s="191">
        <v>0</v>
      </c>
      <c r="T138" s="192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80</v>
      </c>
      <c r="AY138" s="15" t="s">
        <v>153</v>
      </c>
      <c r="BE138" s="194">
        <f t="shared" si="4"/>
        <v>0</v>
      </c>
      <c r="BF138" s="194">
        <f t="shared" si="5"/>
        <v>0</v>
      </c>
      <c r="BG138" s="194">
        <f t="shared" si="6"/>
        <v>0</v>
      </c>
      <c r="BH138" s="194">
        <f t="shared" si="7"/>
        <v>0</v>
      </c>
      <c r="BI138" s="194">
        <f t="shared" si="8"/>
        <v>0</v>
      </c>
      <c r="BJ138" s="15" t="s">
        <v>80</v>
      </c>
      <c r="BK138" s="194">
        <f t="shared" si="9"/>
        <v>0</v>
      </c>
      <c r="BL138" s="15" t="s">
        <v>80</v>
      </c>
      <c r="BM138" s="193" t="s">
        <v>380</v>
      </c>
    </row>
    <row r="139" spans="1:65" s="2" customFormat="1" ht="16.5" customHeight="1">
      <c r="A139" s="32"/>
      <c r="B139" s="33"/>
      <c r="C139" s="182" t="s">
        <v>219</v>
      </c>
      <c r="D139" s="182" t="s">
        <v>154</v>
      </c>
      <c r="E139" s="183" t="s">
        <v>381</v>
      </c>
      <c r="F139" s="184" t="s">
        <v>382</v>
      </c>
      <c r="G139" s="185" t="s">
        <v>383</v>
      </c>
      <c r="H139" s="186">
        <v>50</v>
      </c>
      <c r="I139" s="187"/>
      <c r="J139" s="188">
        <f t="shared" si="0"/>
        <v>0</v>
      </c>
      <c r="K139" s="184" t="s">
        <v>158</v>
      </c>
      <c r="L139" s="37"/>
      <c r="M139" s="189" t="s">
        <v>1</v>
      </c>
      <c r="N139" s="190" t="s">
        <v>38</v>
      </c>
      <c r="O139" s="69"/>
      <c r="P139" s="191">
        <f t="shared" si="1"/>
        <v>0</v>
      </c>
      <c r="Q139" s="191">
        <v>0</v>
      </c>
      <c r="R139" s="191">
        <f t="shared" si="2"/>
        <v>0</v>
      </c>
      <c r="S139" s="191">
        <v>0</v>
      </c>
      <c r="T139" s="192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80</v>
      </c>
      <c r="AT139" s="193" t="s">
        <v>154</v>
      </c>
      <c r="AU139" s="193" t="s">
        <v>80</v>
      </c>
      <c r="AY139" s="15" t="s">
        <v>153</v>
      </c>
      <c r="BE139" s="194">
        <f t="shared" si="4"/>
        <v>0</v>
      </c>
      <c r="BF139" s="194">
        <f t="shared" si="5"/>
        <v>0</v>
      </c>
      <c r="BG139" s="194">
        <f t="shared" si="6"/>
        <v>0</v>
      </c>
      <c r="BH139" s="194">
        <f t="shared" si="7"/>
        <v>0</v>
      </c>
      <c r="BI139" s="194">
        <f t="shared" si="8"/>
        <v>0</v>
      </c>
      <c r="BJ139" s="15" t="s">
        <v>80</v>
      </c>
      <c r="BK139" s="194">
        <f t="shared" si="9"/>
        <v>0</v>
      </c>
      <c r="BL139" s="15" t="s">
        <v>80</v>
      </c>
      <c r="BM139" s="193" t="s">
        <v>384</v>
      </c>
    </row>
    <row r="140" spans="1:65" s="2" customFormat="1" ht="19.5">
      <c r="A140" s="32"/>
      <c r="B140" s="33"/>
      <c r="C140" s="34"/>
      <c r="D140" s="207" t="s">
        <v>346</v>
      </c>
      <c r="E140" s="34"/>
      <c r="F140" s="233" t="s">
        <v>385</v>
      </c>
      <c r="G140" s="34"/>
      <c r="H140" s="34"/>
      <c r="I140" s="234"/>
      <c r="J140" s="34"/>
      <c r="K140" s="34"/>
      <c r="L140" s="37"/>
      <c r="M140" s="235"/>
      <c r="N140" s="236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346</v>
      </c>
      <c r="AU140" s="15" t="s">
        <v>80</v>
      </c>
    </row>
    <row r="141" spans="1:65" s="2" customFormat="1" ht="16.5" customHeight="1">
      <c r="A141" s="32"/>
      <c r="B141" s="33"/>
      <c r="C141" s="182" t="s">
        <v>224</v>
      </c>
      <c r="D141" s="182" t="s">
        <v>154</v>
      </c>
      <c r="E141" s="183" t="s">
        <v>381</v>
      </c>
      <c r="F141" s="184" t="s">
        <v>382</v>
      </c>
      <c r="G141" s="185" t="s">
        <v>383</v>
      </c>
      <c r="H141" s="186">
        <v>15</v>
      </c>
      <c r="I141" s="187"/>
      <c r="J141" s="188">
        <f>ROUND(I141*H141,2)</f>
        <v>0</v>
      </c>
      <c r="K141" s="184" t="s">
        <v>158</v>
      </c>
      <c r="L141" s="37"/>
      <c r="M141" s="189" t="s">
        <v>1</v>
      </c>
      <c r="N141" s="190" t="s">
        <v>38</v>
      </c>
      <c r="O141" s="69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3" t="s">
        <v>80</v>
      </c>
      <c r="AT141" s="193" t="s">
        <v>154</v>
      </c>
      <c r="AU141" s="193" t="s">
        <v>80</v>
      </c>
      <c r="AY141" s="15" t="s">
        <v>153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5" t="s">
        <v>80</v>
      </c>
      <c r="BK141" s="194">
        <f>ROUND(I141*H141,2)</f>
        <v>0</v>
      </c>
      <c r="BL141" s="15" t="s">
        <v>80</v>
      </c>
      <c r="BM141" s="193" t="s">
        <v>386</v>
      </c>
    </row>
    <row r="142" spans="1:65" s="2" customFormat="1" ht="19.5">
      <c r="A142" s="32"/>
      <c r="B142" s="33"/>
      <c r="C142" s="34"/>
      <c r="D142" s="207" t="s">
        <v>346</v>
      </c>
      <c r="E142" s="34"/>
      <c r="F142" s="233" t="s">
        <v>387</v>
      </c>
      <c r="G142" s="34"/>
      <c r="H142" s="34"/>
      <c r="I142" s="234"/>
      <c r="J142" s="34"/>
      <c r="K142" s="34"/>
      <c r="L142" s="37"/>
      <c r="M142" s="235"/>
      <c r="N142" s="236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346</v>
      </c>
      <c r="AU142" s="15" t="s">
        <v>80</v>
      </c>
    </row>
    <row r="143" spans="1:65" s="2" customFormat="1" ht="16.5" customHeight="1">
      <c r="A143" s="32"/>
      <c r="B143" s="33"/>
      <c r="C143" s="182" t="s">
        <v>228</v>
      </c>
      <c r="D143" s="182" t="s">
        <v>154</v>
      </c>
      <c r="E143" s="183" t="s">
        <v>388</v>
      </c>
      <c r="F143" s="184" t="s">
        <v>389</v>
      </c>
      <c r="G143" s="185" t="s">
        <v>383</v>
      </c>
      <c r="H143" s="186">
        <v>20</v>
      </c>
      <c r="I143" s="187"/>
      <c r="J143" s="188">
        <f t="shared" ref="J143:J156" si="10">ROUND(I143*H143,2)</f>
        <v>0</v>
      </c>
      <c r="K143" s="184" t="s">
        <v>158</v>
      </c>
      <c r="L143" s="37"/>
      <c r="M143" s="189" t="s">
        <v>1</v>
      </c>
      <c r="N143" s="190" t="s">
        <v>38</v>
      </c>
      <c r="O143" s="69"/>
      <c r="P143" s="191">
        <f t="shared" ref="P143:P156" si="11">O143*H143</f>
        <v>0</v>
      </c>
      <c r="Q143" s="191">
        <v>0</v>
      </c>
      <c r="R143" s="191">
        <f t="shared" ref="R143:R156" si="12">Q143*H143</f>
        <v>0</v>
      </c>
      <c r="S143" s="191">
        <v>0</v>
      </c>
      <c r="T143" s="192">
        <f t="shared" ref="T143:T156" si="1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80</v>
      </c>
      <c r="AT143" s="193" t="s">
        <v>154</v>
      </c>
      <c r="AU143" s="193" t="s">
        <v>80</v>
      </c>
      <c r="AY143" s="15" t="s">
        <v>153</v>
      </c>
      <c r="BE143" s="194">
        <f t="shared" ref="BE143:BE156" si="14">IF(N143="základní",J143,0)</f>
        <v>0</v>
      </c>
      <c r="BF143" s="194">
        <f t="shared" ref="BF143:BF156" si="15">IF(N143="snížená",J143,0)</f>
        <v>0</v>
      </c>
      <c r="BG143" s="194">
        <f t="shared" ref="BG143:BG156" si="16">IF(N143="zákl. přenesená",J143,0)</f>
        <v>0</v>
      </c>
      <c r="BH143" s="194">
        <f t="shared" ref="BH143:BH156" si="17">IF(N143="sníž. přenesená",J143,0)</f>
        <v>0</v>
      </c>
      <c r="BI143" s="194">
        <f t="shared" ref="BI143:BI156" si="18">IF(N143="nulová",J143,0)</f>
        <v>0</v>
      </c>
      <c r="BJ143" s="15" t="s">
        <v>80</v>
      </c>
      <c r="BK143" s="194">
        <f t="shared" ref="BK143:BK156" si="19">ROUND(I143*H143,2)</f>
        <v>0</v>
      </c>
      <c r="BL143" s="15" t="s">
        <v>80</v>
      </c>
      <c r="BM143" s="193" t="s">
        <v>390</v>
      </c>
    </row>
    <row r="144" spans="1:65" s="2" customFormat="1" ht="16.5" customHeight="1">
      <c r="A144" s="32"/>
      <c r="B144" s="33"/>
      <c r="C144" s="182" t="s">
        <v>232</v>
      </c>
      <c r="D144" s="182" t="s">
        <v>154</v>
      </c>
      <c r="E144" s="183" t="s">
        <v>391</v>
      </c>
      <c r="F144" s="184" t="s">
        <v>392</v>
      </c>
      <c r="G144" s="185" t="s">
        <v>157</v>
      </c>
      <c r="H144" s="186">
        <v>4</v>
      </c>
      <c r="I144" s="187"/>
      <c r="J144" s="188">
        <f t="shared" si="10"/>
        <v>0</v>
      </c>
      <c r="K144" s="184" t="s">
        <v>158</v>
      </c>
      <c r="L144" s="37"/>
      <c r="M144" s="189" t="s">
        <v>1</v>
      </c>
      <c r="N144" s="190" t="s">
        <v>38</v>
      </c>
      <c r="O144" s="69"/>
      <c r="P144" s="191">
        <f t="shared" si="11"/>
        <v>0</v>
      </c>
      <c r="Q144" s="191">
        <v>0</v>
      </c>
      <c r="R144" s="191">
        <f t="shared" si="12"/>
        <v>0</v>
      </c>
      <c r="S144" s="191">
        <v>0</v>
      </c>
      <c r="T144" s="192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80</v>
      </c>
      <c r="AT144" s="193" t="s">
        <v>154</v>
      </c>
      <c r="AU144" s="193" t="s">
        <v>80</v>
      </c>
      <c r="AY144" s="15" t="s">
        <v>153</v>
      </c>
      <c r="BE144" s="194">
        <f t="shared" si="14"/>
        <v>0</v>
      </c>
      <c r="BF144" s="194">
        <f t="shared" si="15"/>
        <v>0</v>
      </c>
      <c r="BG144" s="194">
        <f t="shared" si="16"/>
        <v>0</v>
      </c>
      <c r="BH144" s="194">
        <f t="shared" si="17"/>
        <v>0</v>
      </c>
      <c r="BI144" s="194">
        <f t="shared" si="18"/>
        <v>0</v>
      </c>
      <c r="BJ144" s="15" t="s">
        <v>80</v>
      </c>
      <c r="BK144" s="194">
        <f t="shared" si="19"/>
        <v>0</v>
      </c>
      <c r="BL144" s="15" t="s">
        <v>80</v>
      </c>
      <c r="BM144" s="193" t="s">
        <v>393</v>
      </c>
    </row>
    <row r="145" spans="1:65" s="2" customFormat="1" ht="16.5" customHeight="1">
      <c r="A145" s="32"/>
      <c r="B145" s="33"/>
      <c r="C145" s="182" t="s">
        <v>236</v>
      </c>
      <c r="D145" s="182" t="s">
        <v>154</v>
      </c>
      <c r="E145" s="183" t="s">
        <v>394</v>
      </c>
      <c r="F145" s="184" t="s">
        <v>395</v>
      </c>
      <c r="G145" s="185" t="s">
        <v>157</v>
      </c>
      <c r="H145" s="186">
        <v>1</v>
      </c>
      <c r="I145" s="187"/>
      <c r="J145" s="188">
        <f t="shared" si="10"/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 t="shared" si="11"/>
        <v>0</v>
      </c>
      <c r="Q145" s="191">
        <v>0</v>
      </c>
      <c r="R145" s="191">
        <f t="shared" si="12"/>
        <v>0</v>
      </c>
      <c r="S145" s="191">
        <v>0</v>
      </c>
      <c r="T145" s="192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 t="shared" si="14"/>
        <v>0</v>
      </c>
      <c r="BF145" s="194">
        <f t="shared" si="15"/>
        <v>0</v>
      </c>
      <c r="BG145" s="194">
        <f t="shared" si="16"/>
        <v>0</v>
      </c>
      <c r="BH145" s="194">
        <f t="shared" si="17"/>
        <v>0</v>
      </c>
      <c r="BI145" s="194">
        <f t="shared" si="18"/>
        <v>0</v>
      </c>
      <c r="BJ145" s="15" t="s">
        <v>80</v>
      </c>
      <c r="BK145" s="194">
        <f t="shared" si="19"/>
        <v>0</v>
      </c>
      <c r="BL145" s="15" t="s">
        <v>80</v>
      </c>
      <c r="BM145" s="193" t="s">
        <v>396</v>
      </c>
    </row>
    <row r="146" spans="1:65" s="2" customFormat="1" ht="37.9" customHeight="1">
      <c r="A146" s="32"/>
      <c r="B146" s="33"/>
      <c r="C146" s="182" t="s">
        <v>7</v>
      </c>
      <c r="D146" s="182" t="s">
        <v>154</v>
      </c>
      <c r="E146" s="183" t="s">
        <v>397</v>
      </c>
      <c r="F146" s="184" t="s">
        <v>398</v>
      </c>
      <c r="G146" s="185" t="s">
        <v>157</v>
      </c>
      <c r="H146" s="186">
        <v>1</v>
      </c>
      <c r="I146" s="187"/>
      <c r="J146" s="188">
        <f t="shared" si="10"/>
        <v>0</v>
      </c>
      <c r="K146" s="184" t="s">
        <v>158</v>
      </c>
      <c r="L146" s="37"/>
      <c r="M146" s="189" t="s">
        <v>1</v>
      </c>
      <c r="N146" s="190" t="s">
        <v>38</v>
      </c>
      <c r="O146" s="69"/>
      <c r="P146" s="191">
        <f t="shared" si="11"/>
        <v>0</v>
      </c>
      <c r="Q146" s="191">
        <v>0</v>
      </c>
      <c r="R146" s="191">
        <f t="shared" si="12"/>
        <v>0</v>
      </c>
      <c r="S146" s="191">
        <v>0</v>
      </c>
      <c r="T146" s="192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80</v>
      </c>
      <c r="AT146" s="193" t="s">
        <v>154</v>
      </c>
      <c r="AU146" s="193" t="s">
        <v>80</v>
      </c>
      <c r="AY146" s="15" t="s">
        <v>153</v>
      </c>
      <c r="BE146" s="194">
        <f t="shared" si="14"/>
        <v>0</v>
      </c>
      <c r="BF146" s="194">
        <f t="shared" si="15"/>
        <v>0</v>
      </c>
      <c r="BG146" s="194">
        <f t="shared" si="16"/>
        <v>0</v>
      </c>
      <c r="BH146" s="194">
        <f t="shared" si="17"/>
        <v>0</v>
      </c>
      <c r="BI146" s="194">
        <f t="shared" si="18"/>
        <v>0</v>
      </c>
      <c r="BJ146" s="15" t="s">
        <v>80</v>
      </c>
      <c r="BK146" s="194">
        <f t="shared" si="19"/>
        <v>0</v>
      </c>
      <c r="BL146" s="15" t="s">
        <v>80</v>
      </c>
      <c r="BM146" s="193" t="s">
        <v>399</v>
      </c>
    </row>
    <row r="147" spans="1:65" s="2" customFormat="1" ht="37.9" customHeight="1">
      <c r="A147" s="32"/>
      <c r="B147" s="33"/>
      <c r="C147" s="182" t="s">
        <v>243</v>
      </c>
      <c r="D147" s="182" t="s">
        <v>154</v>
      </c>
      <c r="E147" s="183" t="s">
        <v>400</v>
      </c>
      <c r="F147" s="184" t="s">
        <v>401</v>
      </c>
      <c r="G147" s="185" t="s">
        <v>157</v>
      </c>
      <c r="H147" s="186">
        <v>1</v>
      </c>
      <c r="I147" s="187"/>
      <c r="J147" s="188">
        <f t="shared" si="10"/>
        <v>0</v>
      </c>
      <c r="K147" s="184" t="s">
        <v>158</v>
      </c>
      <c r="L147" s="37"/>
      <c r="M147" s="189" t="s">
        <v>1</v>
      </c>
      <c r="N147" s="190" t="s">
        <v>38</v>
      </c>
      <c r="O147" s="69"/>
      <c r="P147" s="191">
        <f t="shared" si="11"/>
        <v>0</v>
      </c>
      <c r="Q147" s="191">
        <v>0</v>
      </c>
      <c r="R147" s="191">
        <f t="shared" si="12"/>
        <v>0</v>
      </c>
      <c r="S147" s="191">
        <v>0</v>
      </c>
      <c r="T147" s="192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3" t="s">
        <v>80</v>
      </c>
      <c r="AT147" s="193" t="s">
        <v>154</v>
      </c>
      <c r="AU147" s="193" t="s">
        <v>80</v>
      </c>
      <c r="AY147" s="15" t="s">
        <v>153</v>
      </c>
      <c r="BE147" s="194">
        <f t="shared" si="14"/>
        <v>0</v>
      </c>
      <c r="BF147" s="194">
        <f t="shared" si="15"/>
        <v>0</v>
      </c>
      <c r="BG147" s="194">
        <f t="shared" si="16"/>
        <v>0</v>
      </c>
      <c r="BH147" s="194">
        <f t="shared" si="17"/>
        <v>0</v>
      </c>
      <c r="BI147" s="194">
        <f t="shared" si="18"/>
        <v>0</v>
      </c>
      <c r="BJ147" s="15" t="s">
        <v>80</v>
      </c>
      <c r="BK147" s="194">
        <f t="shared" si="19"/>
        <v>0</v>
      </c>
      <c r="BL147" s="15" t="s">
        <v>80</v>
      </c>
      <c r="BM147" s="193" t="s">
        <v>402</v>
      </c>
    </row>
    <row r="148" spans="1:65" s="2" customFormat="1" ht="37.9" customHeight="1">
      <c r="A148" s="32"/>
      <c r="B148" s="33"/>
      <c r="C148" s="182" t="s">
        <v>247</v>
      </c>
      <c r="D148" s="182" t="s">
        <v>154</v>
      </c>
      <c r="E148" s="183" t="s">
        <v>403</v>
      </c>
      <c r="F148" s="184" t="s">
        <v>404</v>
      </c>
      <c r="G148" s="185" t="s">
        <v>157</v>
      </c>
      <c r="H148" s="186">
        <v>1</v>
      </c>
      <c r="I148" s="187"/>
      <c r="J148" s="188">
        <f t="shared" si="10"/>
        <v>0</v>
      </c>
      <c r="K148" s="184" t="s">
        <v>158</v>
      </c>
      <c r="L148" s="37"/>
      <c r="M148" s="189" t="s">
        <v>1</v>
      </c>
      <c r="N148" s="190" t="s">
        <v>38</v>
      </c>
      <c r="O148" s="69"/>
      <c r="P148" s="191">
        <f t="shared" si="11"/>
        <v>0</v>
      </c>
      <c r="Q148" s="191">
        <v>0</v>
      </c>
      <c r="R148" s="191">
        <f t="shared" si="12"/>
        <v>0</v>
      </c>
      <c r="S148" s="191">
        <v>0</v>
      </c>
      <c r="T148" s="192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80</v>
      </c>
      <c r="AT148" s="193" t="s">
        <v>154</v>
      </c>
      <c r="AU148" s="193" t="s">
        <v>80</v>
      </c>
      <c r="AY148" s="15" t="s">
        <v>153</v>
      </c>
      <c r="BE148" s="194">
        <f t="shared" si="14"/>
        <v>0</v>
      </c>
      <c r="BF148" s="194">
        <f t="shared" si="15"/>
        <v>0</v>
      </c>
      <c r="BG148" s="194">
        <f t="shared" si="16"/>
        <v>0</v>
      </c>
      <c r="BH148" s="194">
        <f t="shared" si="17"/>
        <v>0</v>
      </c>
      <c r="BI148" s="194">
        <f t="shared" si="18"/>
        <v>0</v>
      </c>
      <c r="BJ148" s="15" t="s">
        <v>80</v>
      </c>
      <c r="BK148" s="194">
        <f t="shared" si="19"/>
        <v>0</v>
      </c>
      <c r="BL148" s="15" t="s">
        <v>80</v>
      </c>
      <c r="BM148" s="193" t="s">
        <v>405</v>
      </c>
    </row>
    <row r="149" spans="1:65" s="2" customFormat="1" ht="37.9" customHeight="1">
      <c r="A149" s="32"/>
      <c r="B149" s="33"/>
      <c r="C149" s="182" t="s">
        <v>251</v>
      </c>
      <c r="D149" s="182" t="s">
        <v>154</v>
      </c>
      <c r="E149" s="183" t="s">
        <v>406</v>
      </c>
      <c r="F149" s="184" t="s">
        <v>407</v>
      </c>
      <c r="G149" s="185" t="s">
        <v>157</v>
      </c>
      <c r="H149" s="186">
        <v>1</v>
      </c>
      <c r="I149" s="187"/>
      <c r="J149" s="188">
        <f t="shared" si="10"/>
        <v>0</v>
      </c>
      <c r="K149" s="184" t="s">
        <v>158</v>
      </c>
      <c r="L149" s="37"/>
      <c r="M149" s="189" t="s">
        <v>1</v>
      </c>
      <c r="N149" s="190" t="s">
        <v>38</v>
      </c>
      <c r="O149" s="69"/>
      <c r="P149" s="191">
        <f t="shared" si="11"/>
        <v>0</v>
      </c>
      <c r="Q149" s="191">
        <v>0</v>
      </c>
      <c r="R149" s="191">
        <f t="shared" si="12"/>
        <v>0</v>
      </c>
      <c r="S149" s="191">
        <v>0</v>
      </c>
      <c r="T149" s="192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3" t="s">
        <v>80</v>
      </c>
      <c r="AT149" s="193" t="s">
        <v>154</v>
      </c>
      <c r="AU149" s="193" t="s">
        <v>80</v>
      </c>
      <c r="AY149" s="15" t="s">
        <v>153</v>
      </c>
      <c r="BE149" s="194">
        <f t="shared" si="14"/>
        <v>0</v>
      </c>
      <c r="BF149" s="194">
        <f t="shared" si="15"/>
        <v>0</v>
      </c>
      <c r="BG149" s="194">
        <f t="shared" si="16"/>
        <v>0</v>
      </c>
      <c r="BH149" s="194">
        <f t="shared" si="17"/>
        <v>0</v>
      </c>
      <c r="BI149" s="194">
        <f t="shared" si="18"/>
        <v>0</v>
      </c>
      <c r="BJ149" s="15" t="s">
        <v>80</v>
      </c>
      <c r="BK149" s="194">
        <f t="shared" si="19"/>
        <v>0</v>
      </c>
      <c r="BL149" s="15" t="s">
        <v>80</v>
      </c>
      <c r="BM149" s="193" t="s">
        <v>408</v>
      </c>
    </row>
    <row r="150" spans="1:65" s="2" customFormat="1" ht="37.9" customHeight="1">
      <c r="A150" s="32"/>
      <c r="B150" s="33"/>
      <c r="C150" s="182" t="s">
        <v>255</v>
      </c>
      <c r="D150" s="182" t="s">
        <v>154</v>
      </c>
      <c r="E150" s="183" t="s">
        <v>409</v>
      </c>
      <c r="F150" s="184" t="s">
        <v>410</v>
      </c>
      <c r="G150" s="185" t="s">
        <v>157</v>
      </c>
      <c r="H150" s="186">
        <v>1</v>
      </c>
      <c r="I150" s="187"/>
      <c r="J150" s="188">
        <f t="shared" si="10"/>
        <v>0</v>
      </c>
      <c r="K150" s="184" t="s">
        <v>158</v>
      </c>
      <c r="L150" s="37"/>
      <c r="M150" s="189" t="s">
        <v>1</v>
      </c>
      <c r="N150" s="190" t="s">
        <v>38</v>
      </c>
      <c r="O150" s="69"/>
      <c r="P150" s="191">
        <f t="shared" si="11"/>
        <v>0</v>
      </c>
      <c r="Q150" s="191">
        <v>0</v>
      </c>
      <c r="R150" s="191">
        <f t="shared" si="12"/>
        <v>0</v>
      </c>
      <c r="S150" s="191">
        <v>0</v>
      </c>
      <c r="T150" s="192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3" t="s">
        <v>80</v>
      </c>
      <c r="AT150" s="193" t="s">
        <v>154</v>
      </c>
      <c r="AU150" s="193" t="s">
        <v>80</v>
      </c>
      <c r="AY150" s="15" t="s">
        <v>153</v>
      </c>
      <c r="BE150" s="194">
        <f t="shared" si="14"/>
        <v>0</v>
      </c>
      <c r="BF150" s="194">
        <f t="shared" si="15"/>
        <v>0</v>
      </c>
      <c r="BG150" s="194">
        <f t="shared" si="16"/>
        <v>0</v>
      </c>
      <c r="BH150" s="194">
        <f t="shared" si="17"/>
        <v>0</v>
      </c>
      <c r="BI150" s="194">
        <f t="shared" si="18"/>
        <v>0</v>
      </c>
      <c r="BJ150" s="15" t="s">
        <v>80</v>
      </c>
      <c r="BK150" s="194">
        <f t="shared" si="19"/>
        <v>0</v>
      </c>
      <c r="BL150" s="15" t="s">
        <v>80</v>
      </c>
      <c r="BM150" s="193" t="s">
        <v>411</v>
      </c>
    </row>
    <row r="151" spans="1:65" s="2" customFormat="1" ht="37.9" customHeight="1">
      <c r="A151" s="32"/>
      <c r="B151" s="33"/>
      <c r="C151" s="182" t="s">
        <v>259</v>
      </c>
      <c r="D151" s="182" t="s">
        <v>154</v>
      </c>
      <c r="E151" s="183" t="s">
        <v>412</v>
      </c>
      <c r="F151" s="184" t="s">
        <v>413</v>
      </c>
      <c r="G151" s="185" t="s">
        <v>157</v>
      </c>
      <c r="H151" s="186">
        <v>1</v>
      </c>
      <c r="I151" s="187"/>
      <c r="J151" s="188">
        <f t="shared" si="10"/>
        <v>0</v>
      </c>
      <c r="K151" s="184" t="s">
        <v>158</v>
      </c>
      <c r="L151" s="37"/>
      <c r="M151" s="189" t="s">
        <v>1</v>
      </c>
      <c r="N151" s="190" t="s">
        <v>38</v>
      </c>
      <c r="O151" s="69"/>
      <c r="P151" s="191">
        <f t="shared" si="11"/>
        <v>0</v>
      </c>
      <c r="Q151" s="191">
        <v>0</v>
      </c>
      <c r="R151" s="191">
        <f t="shared" si="12"/>
        <v>0</v>
      </c>
      <c r="S151" s="191">
        <v>0</v>
      </c>
      <c r="T151" s="192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80</v>
      </c>
      <c r="AY151" s="15" t="s">
        <v>153</v>
      </c>
      <c r="BE151" s="194">
        <f t="shared" si="14"/>
        <v>0</v>
      </c>
      <c r="BF151" s="194">
        <f t="shared" si="15"/>
        <v>0</v>
      </c>
      <c r="BG151" s="194">
        <f t="shared" si="16"/>
        <v>0</v>
      </c>
      <c r="BH151" s="194">
        <f t="shared" si="17"/>
        <v>0</v>
      </c>
      <c r="BI151" s="194">
        <f t="shared" si="18"/>
        <v>0</v>
      </c>
      <c r="BJ151" s="15" t="s">
        <v>80</v>
      </c>
      <c r="BK151" s="194">
        <f t="shared" si="19"/>
        <v>0</v>
      </c>
      <c r="BL151" s="15" t="s">
        <v>80</v>
      </c>
      <c r="BM151" s="193" t="s">
        <v>414</v>
      </c>
    </row>
    <row r="152" spans="1:65" s="2" customFormat="1" ht="24.2" customHeight="1">
      <c r="A152" s="32"/>
      <c r="B152" s="33"/>
      <c r="C152" s="182" t="s">
        <v>415</v>
      </c>
      <c r="D152" s="182" t="s">
        <v>154</v>
      </c>
      <c r="E152" s="183" t="s">
        <v>416</v>
      </c>
      <c r="F152" s="184" t="s">
        <v>417</v>
      </c>
      <c r="G152" s="185" t="s">
        <v>157</v>
      </c>
      <c r="H152" s="186">
        <v>1</v>
      </c>
      <c r="I152" s="187"/>
      <c r="J152" s="188">
        <f t="shared" si="10"/>
        <v>0</v>
      </c>
      <c r="K152" s="184" t="s">
        <v>158</v>
      </c>
      <c r="L152" s="37"/>
      <c r="M152" s="189" t="s">
        <v>1</v>
      </c>
      <c r="N152" s="190" t="s">
        <v>38</v>
      </c>
      <c r="O152" s="69"/>
      <c r="P152" s="191">
        <f t="shared" si="11"/>
        <v>0</v>
      </c>
      <c r="Q152" s="191">
        <v>0</v>
      </c>
      <c r="R152" s="191">
        <f t="shared" si="12"/>
        <v>0</v>
      </c>
      <c r="S152" s="191">
        <v>0</v>
      </c>
      <c r="T152" s="192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3" t="s">
        <v>80</v>
      </c>
      <c r="AT152" s="193" t="s">
        <v>154</v>
      </c>
      <c r="AU152" s="193" t="s">
        <v>80</v>
      </c>
      <c r="AY152" s="15" t="s">
        <v>153</v>
      </c>
      <c r="BE152" s="194">
        <f t="shared" si="14"/>
        <v>0</v>
      </c>
      <c r="BF152" s="194">
        <f t="shared" si="15"/>
        <v>0</v>
      </c>
      <c r="BG152" s="194">
        <f t="shared" si="16"/>
        <v>0</v>
      </c>
      <c r="BH152" s="194">
        <f t="shared" si="17"/>
        <v>0</v>
      </c>
      <c r="BI152" s="194">
        <f t="shared" si="18"/>
        <v>0</v>
      </c>
      <c r="BJ152" s="15" t="s">
        <v>80</v>
      </c>
      <c r="BK152" s="194">
        <f t="shared" si="19"/>
        <v>0</v>
      </c>
      <c r="BL152" s="15" t="s">
        <v>80</v>
      </c>
      <c r="BM152" s="193" t="s">
        <v>418</v>
      </c>
    </row>
    <row r="153" spans="1:65" s="2" customFormat="1" ht="24.2" customHeight="1">
      <c r="A153" s="32"/>
      <c r="B153" s="33"/>
      <c r="C153" s="182" t="s">
        <v>419</v>
      </c>
      <c r="D153" s="182" t="s">
        <v>154</v>
      </c>
      <c r="E153" s="183" t="s">
        <v>420</v>
      </c>
      <c r="F153" s="184" t="s">
        <v>421</v>
      </c>
      <c r="G153" s="185" t="s">
        <v>157</v>
      </c>
      <c r="H153" s="186">
        <v>1</v>
      </c>
      <c r="I153" s="187"/>
      <c r="J153" s="188">
        <f t="shared" si="10"/>
        <v>0</v>
      </c>
      <c r="K153" s="184" t="s">
        <v>158</v>
      </c>
      <c r="L153" s="37"/>
      <c r="M153" s="189" t="s">
        <v>1</v>
      </c>
      <c r="N153" s="190" t="s">
        <v>38</v>
      </c>
      <c r="O153" s="69"/>
      <c r="P153" s="191">
        <f t="shared" si="11"/>
        <v>0</v>
      </c>
      <c r="Q153" s="191">
        <v>0</v>
      </c>
      <c r="R153" s="191">
        <f t="shared" si="12"/>
        <v>0</v>
      </c>
      <c r="S153" s="191">
        <v>0</v>
      </c>
      <c r="T153" s="192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3" t="s">
        <v>80</v>
      </c>
      <c r="AT153" s="193" t="s">
        <v>154</v>
      </c>
      <c r="AU153" s="193" t="s">
        <v>80</v>
      </c>
      <c r="AY153" s="15" t="s">
        <v>153</v>
      </c>
      <c r="BE153" s="194">
        <f t="shared" si="14"/>
        <v>0</v>
      </c>
      <c r="BF153" s="194">
        <f t="shared" si="15"/>
        <v>0</v>
      </c>
      <c r="BG153" s="194">
        <f t="shared" si="16"/>
        <v>0</v>
      </c>
      <c r="BH153" s="194">
        <f t="shared" si="17"/>
        <v>0</v>
      </c>
      <c r="BI153" s="194">
        <f t="shared" si="18"/>
        <v>0</v>
      </c>
      <c r="BJ153" s="15" t="s">
        <v>80</v>
      </c>
      <c r="BK153" s="194">
        <f t="shared" si="19"/>
        <v>0</v>
      </c>
      <c r="BL153" s="15" t="s">
        <v>80</v>
      </c>
      <c r="BM153" s="193" t="s">
        <v>422</v>
      </c>
    </row>
    <row r="154" spans="1:65" s="2" customFormat="1" ht="24.2" customHeight="1">
      <c r="A154" s="32"/>
      <c r="B154" s="33"/>
      <c r="C154" s="182" t="s">
        <v>423</v>
      </c>
      <c r="D154" s="182" t="s">
        <v>154</v>
      </c>
      <c r="E154" s="183" t="s">
        <v>424</v>
      </c>
      <c r="F154" s="184" t="s">
        <v>425</v>
      </c>
      <c r="G154" s="185" t="s">
        <v>157</v>
      </c>
      <c r="H154" s="186">
        <v>1</v>
      </c>
      <c r="I154" s="187"/>
      <c r="J154" s="188">
        <f t="shared" si="10"/>
        <v>0</v>
      </c>
      <c r="K154" s="184" t="s">
        <v>158</v>
      </c>
      <c r="L154" s="37"/>
      <c r="M154" s="189" t="s">
        <v>1</v>
      </c>
      <c r="N154" s="190" t="s">
        <v>38</v>
      </c>
      <c r="O154" s="69"/>
      <c r="P154" s="191">
        <f t="shared" si="11"/>
        <v>0</v>
      </c>
      <c r="Q154" s="191">
        <v>0</v>
      </c>
      <c r="R154" s="191">
        <f t="shared" si="12"/>
        <v>0</v>
      </c>
      <c r="S154" s="191">
        <v>0</v>
      </c>
      <c r="T154" s="192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80</v>
      </c>
      <c r="AT154" s="193" t="s">
        <v>154</v>
      </c>
      <c r="AU154" s="193" t="s">
        <v>80</v>
      </c>
      <c r="AY154" s="15" t="s">
        <v>153</v>
      </c>
      <c r="BE154" s="194">
        <f t="shared" si="14"/>
        <v>0</v>
      </c>
      <c r="BF154" s="194">
        <f t="shared" si="15"/>
        <v>0</v>
      </c>
      <c r="BG154" s="194">
        <f t="shared" si="16"/>
        <v>0</v>
      </c>
      <c r="BH154" s="194">
        <f t="shared" si="17"/>
        <v>0</v>
      </c>
      <c r="BI154" s="194">
        <f t="shared" si="18"/>
        <v>0</v>
      </c>
      <c r="BJ154" s="15" t="s">
        <v>80</v>
      </c>
      <c r="BK154" s="194">
        <f t="shared" si="19"/>
        <v>0</v>
      </c>
      <c r="BL154" s="15" t="s">
        <v>80</v>
      </c>
      <c r="BM154" s="193" t="s">
        <v>426</v>
      </c>
    </row>
    <row r="155" spans="1:65" s="2" customFormat="1" ht="24.2" customHeight="1">
      <c r="A155" s="32"/>
      <c r="B155" s="33"/>
      <c r="C155" s="182" t="s">
        <v>427</v>
      </c>
      <c r="D155" s="182" t="s">
        <v>154</v>
      </c>
      <c r="E155" s="183" t="s">
        <v>428</v>
      </c>
      <c r="F155" s="184" t="s">
        <v>429</v>
      </c>
      <c r="G155" s="185" t="s">
        <v>157</v>
      </c>
      <c r="H155" s="186">
        <v>1</v>
      </c>
      <c r="I155" s="187"/>
      <c r="J155" s="188">
        <f t="shared" si="10"/>
        <v>0</v>
      </c>
      <c r="K155" s="184" t="s">
        <v>158</v>
      </c>
      <c r="L155" s="37"/>
      <c r="M155" s="189" t="s">
        <v>1</v>
      </c>
      <c r="N155" s="190" t="s">
        <v>38</v>
      </c>
      <c r="O155" s="69"/>
      <c r="P155" s="191">
        <f t="shared" si="11"/>
        <v>0</v>
      </c>
      <c r="Q155" s="191">
        <v>0</v>
      </c>
      <c r="R155" s="191">
        <f t="shared" si="12"/>
        <v>0</v>
      </c>
      <c r="S155" s="191">
        <v>0</v>
      </c>
      <c r="T155" s="192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3" t="s">
        <v>80</v>
      </c>
      <c r="AT155" s="193" t="s">
        <v>154</v>
      </c>
      <c r="AU155" s="193" t="s">
        <v>80</v>
      </c>
      <c r="AY155" s="15" t="s">
        <v>153</v>
      </c>
      <c r="BE155" s="194">
        <f t="shared" si="14"/>
        <v>0</v>
      </c>
      <c r="BF155" s="194">
        <f t="shared" si="15"/>
        <v>0</v>
      </c>
      <c r="BG155" s="194">
        <f t="shared" si="16"/>
        <v>0</v>
      </c>
      <c r="BH155" s="194">
        <f t="shared" si="17"/>
        <v>0</v>
      </c>
      <c r="BI155" s="194">
        <f t="shared" si="18"/>
        <v>0</v>
      </c>
      <c r="BJ155" s="15" t="s">
        <v>80</v>
      </c>
      <c r="BK155" s="194">
        <f t="shared" si="19"/>
        <v>0</v>
      </c>
      <c r="BL155" s="15" t="s">
        <v>80</v>
      </c>
      <c r="BM155" s="193" t="s">
        <v>430</v>
      </c>
    </row>
    <row r="156" spans="1:65" s="2" customFormat="1" ht="16.5" customHeight="1">
      <c r="A156" s="32"/>
      <c r="B156" s="33"/>
      <c r="C156" s="182" t="s">
        <v>431</v>
      </c>
      <c r="D156" s="182" t="s">
        <v>154</v>
      </c>
      <c r="E156" s="183" t="s">
        <v>381</v>
      </c>
      <c r="F156" s="184" t="s">
        <v>382</v>
      </c>
      <c r="G156" s="185" t="s">
        <v>383</v>
      </c>
      <c r="H156" s="186">
        <v>40</v>
      </c>
      <c r="I156" s="187"/>
      <c r="J156" s="188">
        <f t="shared" si="10"/>
        <v>0</v>
      </c>
      <c r="K156" s="184" t="s">
        <v>158</v>
      </c>
      <c r="L156" s="37"/>
      <c r="M156" s="189" t="s">
        <v>1</v>
      </c>
      <c r="N156" s="190" t="s">
        <v>38</v>
      </c>
      <c r="O156" s="69"/>
      <c r="P156" s="191">
        <f t="shared" si="11"/>
        <v>0</v>
      </c>
      <c r="Q156" s="191">
        <v>0</v>
      </c>
      <c r="R156" s="191">
        <f t="shared" si="12"/>
        <v>0</v>
      </c>
      <c r="S156" s="191">
        <v>0</v>
      </c>
      <c r="T156" s="192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3" t="s">
        <v>80</v>
      </c>
      <c r="AT156" s="193" t="s">
        <v>154</v>
      </c>
      <c r="AU156" s="193" t="s">
        <v>80</v>
      </c>
      <c r="AY156" s="15" t="s">
        <v>153</v>
      </c>
      <c r="BE156" s="194">
        <f t="shared" si="14"/>
        <v>0</v>
      </c>
      <c r="BF156" s="194">
        <f t="shared" si="15"/>
        <v>0</v>
      </c>
      <c r="BG156" s="194">
        <f t="shared" si="16"/>
        <v>0</v>
      </c>
      <c r="BH156" s="194">
        <f t="shared" si="17"/>
        <v>0</v>
      </c>
      <c r="BI156" s="194">
        <f t="shared" si="18"/>
        <v>0</v>
      </c>
      <c r="BJ156" s="15" t="s">
        <v>80</v>
      </c>
      <c r="BK156" s="194">
        <f t="shared" si="19"/>
        <v>0</v>
      </c>
      <c r="BL156" s="15" t="s">
        <v>80</v>
      </c>
      <c r="BM156" s="193" t="s">
        <v>432</v>
      </c>
    </row>
    <row r="157" spans="1:65" s="2" customFormat="1" ht="29.25">
      <c r="A157" s="32"/>
      <c r="B157" s="33"/>
      <c r="C157" s="34"/>
      <c r="D157" s="207" t="s">
        <v>346</v>
      </c>
      <c r="E157" s="34"/>
      <c r="F157" s="233" t="s">
        <v>433</v>
      </c>
      <c r="G157" s="34"/>
      <c r="H157" s="34"/>
      <c r="I157" s="234"/>
      <c r="J157" s="34"/>
      <c r="K157" s="34"/>
      <c r="L157" s="37"/>
      <c r="M157" s="235"/>
      <c r="N157" s="236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346</v>
      </c>
      <c r="AU157" s="15" t="s">
        <v>80</v>
      </c>
    </row>
    <row r="158" spans="1:65" s="2" customFormat="1" ht="16.5" customHeight="1">
      <c r="A158" s="32"/>
      <c r="B158" s="33"/>
      <c r="C158" s="182" t="s">
        <v>434</v>
      </c>
      <c r="D158" s="182" t="s">
        <v>154</v>
      </c>
      <c r="E158" s="183" t="s">
        <v>435</v>
      </c>
      <c r="F158" s="184" t="s">
        <v>436</v>
      </c>
      <c r="G158" s="185" t="s">
        <v>383</v>
      </c>
      <c r="H158" s="186">
        <v>15</v>
      </c>
      <c r="I158" s="187"/>
      <c r="J158" s="188">
        <f>ROUND(I158*H158,2)</f>
        <v>0</v>
      </c>
      <c r="K158" s="184" t="s">
        <v>267</v>
      </c>
      <c r="L158" s="37"/>
      <c r="M158" s="189" t="s">
        <v>1</v>
      </c>
      <c r="N158" s="190" t="s">
        <v>38</v>
      </c>
      <c r="O158" s="69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3" t="s">
        <v>80</v>
      </c>
      <c r="AT158" s="193" t="s">
        <v>154</v>
      </c>
      <c r="AU158" s="193" t="s">
        <v>80</v>
      </c>
      <c r="AY158" s="15" t="s">
        <v>153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5" t="s">
        <v>80</v>
      </c>
      <c r="BK158" s="194">
        <f>ROUND(I158*H158,2)</f>
        <v>0</v>
      </c>
      <c r="BL158" s="15" t="s">
        <v>80</v>
      </c>
      <c r="BM158" s="193" t="s">
        <v>437</v>
      </c>
    </row>
    <row r="159" spans="1:65" s="2" customFormat="1" ht="19.5">
      <c r="A159" s="32"/>
      <c r="B159" s="33"/>
      <c r="C159" s="34"/>
      <c r="D159" s="207" t="s">
        <v>346</v>
      </c>
      <c r="E159" s="34"/>
      <c r="F159" s="233" t="s">
        <v>438</v>
      </c>
      <c r="G159" s="34"/>
      <c r="H159" s="34"/>
      <c r="I159" s="234"/>
      <c r="J159" s="34"/>
      <c r="K159" s="34"/>
      <c r="L159" s="37"/>
      <c r="M159" s="237"/>
      <c r="N159" s="238"/>
      <c r="O159" s="219"/>
      <c r="P159" s="219"/>
      <c r="Q159" s="219"/>
      <c r="R159" s="219"/>
      <c r="S159" s="219"/>
      <c r="T159" s="23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346</v>
      </c>
      <c r="AU159" s="15" t="s">
        <v>80</v>
      </c>
    </row>
    <row r="160" spans="1:65" s="2" customFormat="1" ht="6.95" customHeight="1">
      <c r="A160" s="3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37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sheetProtection algorithmName="SHA-512" hashValue="HEuB2ioItkZvxkI1v5AVXHTk4haf/Xmom4CbxNcnwJ0detZc2tbur5wnWFIugIykVwog6+wrEIdnE2N/l304Ug==" saltValue="1xwNbENUDQKa5wxPo2D/RrdusLulEPKZlF7nBZJ56tP754n1mDgWncYwpGsEzNlSXM3c1fkno9pbx0RCVFKKeg==" spinCount="100000" sheet="1" objects="1" scenarios="1" formatColumns="0" formatRows="0" autoFilter="0"/>
  <autoFilter ref="C120:K159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97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439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130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ROUND((SUM(BE121:BE146)),  2)</f>
        <v>0</v>
      </c>
      <c r="G35" s="32"/>
      <c r="H35" s="32"/>
      <c r="I35" s="128">
        <v>0.21</v>
      </c>
      <c r="J35" s="127">
        <f>ROUND(((SUM(BE121:BE146))*I35),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ROUND((SUM(BF121:BF146)),  2)</f>
        <v>0</v>
      </c>
      <c r="G36" s="32"/>
      <c r="H36" s="32"/>
      <c r="I36" s="128">
        <v>0.15</v>
      </c>
      <c r="J36" s="127">
        <f>ROUND(((SUM(BF121:BF146))*I36),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ROUND((SUM(BG121:BG146)),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ROUND((SUM(BH121:BH146)),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ROUND((SUM(BI121:BI146)),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439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01 - Venkovní prky - technologická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439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01 - Venkovní prky - technologická část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SUM(P123:P146)</f>
        <v>0</v>
      </c>
      <c r="Q122" s="176"/>
      <c r="R122" s="177">
        <f>SUM(R123:R146)</f>
        <v>0</v>
      </c>
      <c r="S122" s="176"/>
      <c r="T122" s="178">
        <f>SUM(T123:T146)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SUM(BK123:BK146)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155</v>
      </c>
      <c r="F123" s="184" t="s">
        <v>156</v>
      </c>
      <c r="G123" s="185" t="s">
        <v>157</v>
      </c>
      <c r="H123" s="186">
        <v>2</v>
      </c>
      <c r="I123" s="187"/>
      <c r="J123" s="188">
        <f t="shared" ref="J123:J134" si="0"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 t="shared" ref="P123:P134" si="1">O123*H123</f>
        <v>0</v>
      </c>
      <c r="Q123" s="191">
        <v>0</v>
      </c>
      <c r="R123" s="191">
        <f t="shared" ref="R123:R134" si="2">Q123*H123</f>
        <v>0</v>
      </c>
      <c r="S123" s="191">
        <v>0</v>
      </c>
      <c r="T123" s="192">
        <f t="shared" ref="T123:T134" si="3"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 t="shared" ref="BE123:BE134" si="4">IF(N123="základní",J123,0)</f>
        <v>0</v>
      </c>
      <c r="BF123" s="194">
        <f t="shared" ref="BF123:BF134" si="5">IF(N123="snížená",J123,0)</f>
        <v>0</v>
      </c>
      <c r="BG123" s="194">
        <f t="shared" ref="BG123:BG134" si="6">IF(N123="zákl. přenesená",J123,0)</f>
        <v>0</v>
      </c>
      <c r="BH123" s="194">
        <f t="shared" ref="BH123:BH134" si="7">IF(N123="sníž. přenesená",J123,0)</f>
        <v>0</v>
      </c>
      <c r="BI123" s="194">
        <f t="shared" ref="BI123:BI134" si="8">IF(N123="nulová",J123,0)</f>
        <v>0</v>
      </c>
      <c r="BJ123" s="15" t="s">
        <v>80</v>
      </c>
      <c r="BK123" s="194">
        <f t="shared" ref="BK123:BK134" si="9">ROUND(I123*H123,2)</f>
        <v>0</v>
      </c>
      <c r="BL123" s="15" t="s">
        <v>80</v>
      </c>
      <c r="BM123" s="193" t="s">
        <v>159</v>
      </c>
    </row>
    <row r="124" spans="1:65" s="2" customFormat="1" ht="16.5" customHeight="1">
      <c r="A124" s="32"/>
      <c r="B124" s="33"/>
      <c r="C124" s="182" t="s">
        <v>82</v>
      </c>
      <c r="D124" s="182" t="s">
        <v>154</v>
      </c>
      <c r="E124" s="183" t="s">
        <v>160</v>
      </c>
      <c r="F124" s="184" t="s">
        <v>161</v>
      </c>
      <c r="G124" s="185" t="s">
        <v>157</v>
      </c>
      <c r="H124" s="186">
        <v>2</v>
      </c>
      <c r="I124" s="187"/>
      <c r="J124" s="188">
        <f t="shared" si="0"/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 t="shared" si="1"/>
        <v>0</v>
      </c>
      <c r="Q124" s="191">
        <v>0</v>
      </c>
      <c r="R124" s="191">
        <f t="shared" si="2"/>
        <v>0</v>
      </c>
      <c r="S124" s="191">
        <v>0</v>
      </c>
      <c r="T124" s="192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 t="shared" si="4"/>
        <v>0</v>
      </c>
      <c r="BF124" s="194">
        <f t="shared" si="5"/>
        <v>0</v>
      </c>
      <c r="BG124" s="194">
        <f t="shared" si="6"/>
        <v>0</v>
      </c>
      <c r="BH124" s="194">
        <f t="shared" si="7"/>
        <v>0</v>
      </c>
      <c r="BI124" s="194">
        <f t="shared" si="8"/>
        <v>0</v>
      </c>
      <c r="BJ124" s="15" t="s">
        <v>80</v>
      </c>
      <c r="BK124" s="194">
        <f t="shared" si="9"/>
        <v>0</v>
      </c>
      <c r="BL124" s="15" t="s">
        <v>80</v>
      </c>
      <c r="BM124" s="193" t="s">
        <v>162</v>
      </c>
    </row>
    <row r="125" spans="1:65" s="2" customFormat="1" ht="16.5" customHeight="1">
      <c r="A125" s="32"/>
      <c r="B125" s="33"/>
      <c r="C125" s="195" t="s">
        <v>163</v>
      </c>
      <c r="D125" s="195" t="s">
        <v>164</v>
      </c>
      <c r="E125" s="196" t="s">
        <v>165</v>
      </c>
      <c r="F125" s="197" t="s">
        <v>166</v>
      </c>
      <c r="G125" s="198" t="s">
        <v>157</v>
      </c>
      <c r="H125" s="199">
        <v>2</v>
      </c>
      <c r="I125" s="200"/>
      <c r="J125" s="201">
        <f t="shared" si="0"/>
        <v>0</v>
      </c>
      <c r="K125" s="197" t="s">
        <v>1</v>
      </c>
      <c r="L125" s="202"/>
      <c r="M125" s="203" t="s">
        <v>1</v>
      </c>
      <c r="N125" s="204" t="s">
        <v>38</v>
      </c>
      <c r="O125" s="69"/>
      <c r="P125" s="191">
        <f t="shared" si="1"/>
        <v>0</v>
      </c>
      <c r="Q125" s="191">
        <v>0</v>
      </c>
      <c r="R125" s="191">
        <f t="shared" si="2"/>
        <v>0</v>
      </c>
      <c r="S125" s="191">
        <v>0</v>
      </c>
      <c r="T125" s="192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82</v>
      </c>
      <c r="AT125" s="193" t="s">
        <v>164</v>
      </c>
      <c r="AU125" s="193" t="s">
        <v>80</v>
      </c>
      <c r="AY125" s="15" t="s">
        <v>153</v>
      </c>
      <c r="BE125" s="194">
        <f t="shared" si="4"/>
        <v>0</v>
      </c>
      <c r="BF125" s="194">
        <f t="shared" si="5"/>
        <v>0</v>
      </c>
      <c r="BG125" s="194">
        <f t="shared" si="6"/>
        <v>0</v>
      </c>
      <c r="BH125" s="194">
        <f t="shared" si="7"/>
        <v>0</v>
      </c>
      <c r="BI125" s="194">
        <f t="shared" si="8"/>
        <v>0</v>
      </c>
      <c r="BJ125" s="15" t="s">
        <v>80</v>
      </c>
      <c r="BK125" s="194">
        <f t="shared" si="9"/>
        <v>0</v>
      </c>
      <c r="BL125" s="15" t="s">
        <v>80</v>
      </c>
      <c r="BM125" s="193" t="s">
        <v>167</v>
      </c>
    </row>
    <row r="126" spans="1:65" s="2" customFormat="1" ht="24.2" customHeight="1">
      <c r="A126" s="32"/>
      <c r="B126" s="33"/>
      <c r="C126" s="182" t="s">
        <v>152</v>
      </c>
      <c r="D126" s="182" t="s">
        <v>154</v>
      </c>
      <c r="E126" s="183" t="s">
        <v>168</v>
      </c>
      <c r="F126" s="184" t="s">
        <v>169</v>
      </c>
      <c r="G126" s="185" t="s">
        <v>157</v>
      </c>
      <c r="H126" s="186">
        <v>2</v>
      </c>
      <c r="I126" s="187"/>
      <c r="J126" s="188">
        <f t="shared" si="0"/>
        <v>0</v>
      </c>
      <c r="K126" s="184" t="s">
        <v>158</v>
      </c>
      <c r="L126" s="37"/>
      <c r="M126" s="189" t="s">
        <v>1</v>
      </c>
      <c r="N126" s="190" t="s">
        <v>38</v>
      </c>
      <c r="O126" s="69"/>
      <c r="P126" s="191">
        <f t="shared" si="1"/>
        <v>0</v>
      </c>
      <c r="Q126" s="191">
        <v>0</v>
      </c>
      <c r="R126" s="191">
        <f t="shared" si="2"/>
        <v>0</v>
      </c>
      <c r="S126" s="191">
        <v>0</v>
      </c>
      <c r="T126" s="192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80</v>
      </c>
      <c r="AT126" s="193" t="s">
        <v>154</v>
      </c>
      <c r="AU126" s="193" t="s">
        <v>80</v>
      </c>
      <c r="AY126" s="15" t="s">
        <v>153</v>
      </c>
      <c r="BE126" s="194">
        <f t="shared" si="4"/>
        <v>0</v>
      </c>
      <c r="BF126" s="194">
        <f t="shared" si="5"/>
        <v>0</v>
      </c>
      <c r="BG126" s="194">
        <f t="shared" si="6"/>
        <v>0</v>
      </c>
      <c r="BH126" s="194">
        <f t="shared" si="7"/>
        <v>0</v>
      </c>
      <c r="BI126" s="194">
        <f t="shared" si="8"/>
        <v>0</v>
      </c>
      <c r="BJ126" s="15" t="s">
        <v>80</v>
      </c>
      <c r="BK126" s="194">
        <f t="shared" si="9"/>
        <v>0</v>
      </c>
      <c r="BL126" s="15" t="s">
        <v>80</v>
      </c>
      <c r="BM126" s="193" t="s">
        <v>170</v>
      </c>
    </row>
    <row r="127" spans="1:65" s="2" customFormat="1" ht="16.5" customHeight="1">
      <c r="A127" s="32"/>
      <c r="B127" s="33"/>
      <c r="C127" s="182" t="s">
        <v>171</v>
      </c>
      <c r="D127" s="182" t="s">
        <v>154</v>
      </c>
      <c r="E127" s="183" t="s">
        <v>172</v>
      </c>
      <c r="F127" s="184" t="s">
        <v>173</v>
      </c>
      <c r="G127" s="185" t="s">
        <v>157</v>
      </c>
      <c r="H127" s="186">
        <v>2</v>
      </c>
      <c r="I127" s="187"/>
      <c r="J127" s="188">
        <f t="shared" si="0"/>
        <v>0</v>
      </c>
      <c r="K127" s="184" t="s">
        <v>158</v>
      </c>
      <c r="L127" s="37"/>
      <c r="M127" s="189" t="s">
        <v>1</v>
      </c>
      <c r="N127" s="190" t="s">
        <v>38</v>
      </c>
      <c r="O127" s="69"/>
      <c r="P127" s="191">
        <f t="shared" si="1"/>
        <v>0</v>
      </c>
      <c r="Q127" s="191">
        <v>0</v>
      </c>
      <c r="R127" s="191">
        <f t="shared" si="2"/>
        <v>0</v>
      </c>
      <c r="S127" s="191">
        <v>0</v>
      </c>
      <c r="T127" s="192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80</v>
      </c>
      <c r="AY127" s="15" t="s">
        <v>153</v>
      </c>
      <c r="BE127" s="194">
        <f t="shared" si="4"/>
        <v>0</v>
      </c>
      <c r="BF127" s="194">
        <f t="shared" si="5"/>
        <v>0</v>
      </c>
      <c r="BG127" s="194">
        <f t="shared" si="6"/>
        <v>0</v>
      </c>
      <c r="BH127" s="194">
        <f t="shared" si="7"/>
        <v>0</v>
      </c>
      <c r="BI127" s="194">
        <f t="shared" si="8"/>
        <v>0</v>
      </c>
      <c r="BJ127" s="15" t="s">
        <v>80</v>
      </c>
      <c r="BK127" s="194">
        <f t="shared" si="9"/>
        <v>0</v>
      </c>
      <c r="BL127" s="15" t="s">
        <v>80</v>
      </c>
      <c r="BM127" s="193" t="s">
        <v>174</v>
      </c>
    </row>
    <row r="128" spans="1:65" s="2" customFormat="1" ht="24.2" customHeight="1">
      <c r="A128" s="32"/>
      <c r="B128" s="33"/>
      <c r="C128" s="182" t="s">
        <v>175</v>
      </c>
      <c r="D128" s="182" t="s">
        <v>154</v>
      </c>
      <c r="E128" s="183" t="s">
        <v>176</v>
      </c>
      <c r="F128" s="184" t="s">
        <v>177</v>
      </c>
      <c r="G128" s="185" t="s">
        <v>157</v>
      </c>
      <c r="H128" s="186">
        <v>2</v>
      </c>
      <c r="I128" s="187"/>
      <c r="J128" s="188">
        <f t="shared" si="0"/>
        <v>0</v>
      </c>
      <c r="K128" s="184" t="s">
        <v>158</v>
      </c>
      <c r="L128" s="37"/>
      <c r="M128" s="189" t="s">
        <v>1</v>
      </c>
      <c r="N128" s="190" t="s">
        <v>38</v>
      </c>
      <c r="O128" s="69"/>
      <c r="P128" s="191">
        <f t="shared" si="1"/>
        <v>0</v>
      </c>
      <c r="Q128" s="191">
        <v>0</v>
      </c>
      <c r="R128" s="191">
        <f t="shared" si="2"/>
        <v>0</v>
      </c>
      <c r="S128" s="191">
        <v>0</v>
      </c>
      <c r="T128" s="192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80</v>
      </c>
      <c r="AY128" s="15" t="s">
        <v>153</v>
      </c>
      <c r="BE128" s="194">
        <f t="shared" si="4"/>
        <v>0</v>
      </c>
      <c r="BF128" s="194">
        <f t="shared" si="5"/>
        <v>0</v>
      </c>
      <c r="BG128" s="194">
        <f t="shared" si="6"/>
        <v>0</v>
      </c>
      <c r="BH128" s="194">
        <f t="shared" si="7"/>
        <v>0</v>
      </c>
      <c r="BI128" s="194">
        <f t="shared" si="8"/>
        <v>0</v>
      </c>
      <c r="BJ128" s="15" t="s">
        <v>80</v>
      </c>
      <c r="BK128" s="194">
        <f t="shared" si="9"/>
        <v>0</v>
      </c>
      <c r="BL128" s="15" t="s">
        <v>80</v>
      </c>
      <c r="BM128" s="193" t="s">
        <v>178</v>
      </c>
    </row>
    <row r="129" spans="1:65" s="2" customFormat="1" ht="16.5" customHeight="1">
      <c r="A129" s="32"/>
      <c r="B129" s="33"/>
      <c r="C129" s="182" t="s">
        <v>179</v>
      </c>
      <c r="D129" s="182" t="s">
        <v>154</v>
      </c>
      <c r="E129" s="183" t="s">
        <v>180</v>
      </c>
      <c r="F129" s="184" t="s">
        <v>181</v>
      </c>
      <c r="G129" s="185" t="s">
        <v>157</v>
      </c>
      <c r="H129" s="186">
        <v>2</v>
      </c>
      <c r="I129" s="187"/>
      <c r="J129" s="188">
        <f t="shared" si="0"/>
        <v>0</v>
      </c>
      <c r="K129" s="184" t="s">
        <v>158</v>
      </c>
      <c r="L129" s="37"/>
      <c r="M129" s="189" t="s">
        <v>1</v>
      </c>
      <c r="N129" s="190" t="s">
        <v>38</v>
      </c>
      <c r="O129" s="69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80</v>
      </c>
      <c r="AY129" s="15" t="s">
        <v>153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5" t="s">
        <v>80</v>
      </c>
      <c r="BK129" s="194">
        <f t="shared" si="9"/>
        <v>0</v>
      </c>
      <c r="BL129" s="15" t="s">
        <v>80</v>
      </c>
      <c r="BM129" s="193" t="s">
        <v>182</v>
      </c>
    </row>
    <row r="130" spans="1:65" s="2" customFormat="1" ht="16.5" customHeight="1">
      <c r="A130" s="32"/>
      <c r="B130" s="33"/>
      <c r="C130" s="195" t="s">
        <v>183</v>
      </c>
      <c r="D130" s="195" t="s">
        <v>164</v>
      </c>
      <c r="E130" s="196" t="s">
        <v>184</v>
      </c>
      <c r="F130" s="197" t="s">
        <v>185</v>
      </c>
      <c r="G130" s="198" t="s">
        <v>157</v>
      </c>
      <c r="H130" s="199">
        <v>1</v>
      </c>
      <c r="I130" s="200"/>
      <c r="J130" s="201">
        <f t="shared" si="0"/>
        <v>0</v>
      </c>
      <c r="K130" s="197" t="s">
        <v>158</v>
      </c>
      <c r="L130" s="202"/>
      <c r="M130" s="203" t="s">
        <v>1</v>
      </c>
      <c r="N130" s="204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82</v>
      </c>
      <c r="AT130" s="193" t="s">
        <v>164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186</v>
      </c>
    </row>
    <row r="131" spans="1:65" s="2" customFormat="1" ht="37.9" customHeight="1">
      <c r="A131" s="32"/>
      <c r="B131" s="33"/>
      <c r="C131" s="195" t="s">
        <v>187</v>
      </c>
      <c r="D131" s="195" t="s">
        <v>164</v>
      </c>
      <c r="E131" s="196" t="s">
        <v>188</v>
      </c>
      <c r="F131" s="197" t="s">
        <v>189</v>
      </c>
      <c r="G131" s="198" t="s">
        <v>190</v>
      </c>
      <c r="H131" s="199">
        <v>84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191</v>
      </c>
    </row>
    <row r="132" spans="1:65" s="2" customFormat="1" ht="37.9" customHeight="1">
      <c r="A132" s="32"/>
      <c r="B132" s="33"/>
      <c r="C132" s="182" t="s">
        <v>192</v>
      </c>
      <c r="D132" s="182" t="s">
        <v>154</v>
      </c>
      <c r="E132" s="183" t="s">
        <v>193</v>
      </c>
      <c r="F132" s="184" t="s">
        <v>194</v>
      </c>
      <c r="G132" s="185" t="s">
        <v>190</v>
      </c>
      <c r="H132" s="186">
        <v>84</v>
      </c>
      <c r="I132" s="187"/>
      <c r="J132" s="188">
        <f t="shared" si="0"/>
        <v>0</v>
      </c>
      <c r="K132" s="184" t="s">
        <v>158</v>
      </c>
      <c r="L132" s="37"/>
      <c r="M132" s="189" t="s">
        <v>1</v>
      </c>
      <c r="N132" s="190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80</v>
      </c>
      <c r="AT132" s="193" t="s">
        <v>154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195</v>
      </c>
    </row>
    <row r="133" spans="1:65" s="2" customFormat="1" ht="33" customHeight="1">
      <c r="A133" s="32"/>
      <c r="B133" s="33"/>
      <c r="C133" s="182" t="s">
        <v>196</v>
      </c>
      <c r="D133" s="182" t="s">
        <v>154</v>
      </c>
      <c r="E133" s="183" t="s">
        <v>197</v>
      </c>
      <c r="F133" s="184" t="s">
        <v>198</v>
      </c>
      <c r="G133" s="185" t="s">
        <v>157</v>
      </c>
      <c r="H133" s="186">
        <v>4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199</v>
      </c>
    </row>
    <row r="134" spans="1:65" s="2" customFormat="1" ht="33" customHeight="1">
      <c r="A134" s="32"/>
      <c r="B134" s="33"/>
      <c r="C134" s="195" t="s">
        <v>200</v>
      </c>
      <c r="D134" s="195" t="s">
        <v>164</v>
      </c>
      <c r="E134" s="196" t="s">
        <v>201</v>
      </c>
      <c r="F134" s="197" t="s">
        <v>202</v>
      </c>
      <c r="G134" s="198" t="s">
        <v>190</v>
      </c>
      <c r="H134" s="199">
        <v>23.1</v>
      </c>
      <c r="I134" s="200"/>
      <c r="J134" s="201">
        <f t="shared" si="0"/>
        <v>0</v>
      </c>
      <c r="K134" s="197" t="s">
        <v>158</v>
      </c>
      <c r="L134" s="202"/>
      <c r="M134" s="203" t="s">
        <v>1</v>
      </c>
      <c r="N134" s="204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82</v>
      </c>
      <c r="AT134" s="193" t="s">
        <v>164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203</v>
      </c>
    </row>
    <row r="135" spans="1:65" s="12" customFormat="1" ht="11.25">
      <c r="B135" s="205"/>
      <c r="C135" s="206"/>
      <c r="D135" s="207" t="s">
        <v>204</v>
      </c>
      <c r="E135" s="208" t="s">
        <v>1</v>
      </c>
      <c r="F135" s="209" t="s">
        <v>440</v>
      </c>
      <c r="G135" s="206"/>
      <c r="H135" s="210">
        <v>23.1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204</v>
      </c>
      <c r="AU135" s="216" t="s">
        <v>80</v>
      </c>
      <c r="AV135" s="12" t="s">
        <v>82</v>
      </c>
      <c r="AW135" s="12" t="s">
        <v>30</v>
      </c>
      <c r="AX135" s="12" t="s">
        <v>80</v>
      </c>
      <c r="AY135" s="216" t="s">
        <v>153</v>
      </c>
    </row>
    <row r="136" spans="1:65" s="2" customFormat="1" ht="16.5" customHeight="1">
      <c r="A136" s="32"/>
      <c r="B136" s="33"/>
      <c r="C136" s="182" t="s">
        <v>206</v>
      </c>
      <c r="D136" s="182" t="s">
        <v>154</v>
      </c>
      <c r="E136" s="183" t="s">
        <v>207</v>
      </c>
      <c r="F136" s="184" t="s">
        <v>208</v>
      </c>
      <c r="G136" s="185" t="s">
        <v>190</v>
      </c>
      <c r="H136" s="186">
        <v>23.1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80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209</v>
      </c>
    </row>
    <row r="137" spans="1:65" s="2" customFormat="1" ht="16.5" customHeight="1">
      <c r="A137" s="32"/>
      <c r="B137" s="33"/>
      <c r="C137" s="195" t="s">
        <v>210</v>
      </c>
      <c r="D137" s="195" t="s">
        <v>164</v>
      </c>
      <c r="E137" s="196" t="s">
        <v>211</v>
      </c>
      <c r="F137" s="197" t="s">
        <v>212</v>
      </c>
      <c r="G137" s="198" t="s">
        <v>213</v>
      </c>
      <c r="H137" s="199">
        <v>47.5</v>
      </c>
      <c r="I137" s="200"/>
      <c r="J137" s="201">
        <f>ROUND(I137*H137,2)</f>
        <v>0</v>
      </c>
      <c r="K137" s="197" t="s">
        <v>158</v>
      </c>
      <c r="L137" s="202"/>
      <c r="M137" s="203" t="s">
        <v>1</v>
      </c>
      <c r="N137" s="204" t="s">
        <v>38</v>
      </c>
      <c r="O137" s="69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82</v>
      </c>
      <c r="AT137" s="193" t="s">
        <v>164</v>
      </c>
      <c r="AU137" s="193" t="s">
        <v>80</v>
      </c>
      <c r="AY137" s="15" t="s">
        <v>153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5" t="s">
        <v>80</v>
      </c>
      <c r="BK137" s="194">
        <f>ROUND(I137*H137,2)</f>
        <v>0</v>
      </c>
      <c r="BL137" s="15" t="s">
        <v>80</v>
      </c>
      <c r="BM137" s="193" t="s">
        <v>214</v>
      </c>
    </row>
    <row r="138" spans="1:65" s="12" customFormat="1" ht="11.25">
      <c r="B138" s="205"/>
      <c r="C138" s="206"/>
      <c r="D138" s="207" t="s">
        <v>204</v>
      </c>
      <c r="E138" s="208" t="s">
        <v>1</v>
      </c>
      <c r="F138" s="209" t="s">
        <v>215</v>
      </c>
      <c r="G138" s="206"/>
      <c r="H138" s="210">
        <v>47.5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204</v>
      </c>
      <c r="AU138" s="216" t="s">
        <v>80</v>
      </c>
      <c r="AV138" s="12" t="s">
        <v>82</v>
      </c>
      <c r="AW138" s="12" t="s">
        <v>30</v>
      </c>
      <c r="AX138" s="12" t="s">
        <v>80</v>
      </c>
      <c r="AY138" s="216" t="s">
        <v>153</v>
      </c>
    </row>
    <row r="139" spans="1:65" s="2" customFormat="1" ht="33" customHeight="1">
      <c r="A139" s="32"/>
      <c r="B139" s="33"/>
      <c r="C139" s="182" t="s">
        <v>8</v>
      </c>
      <c r="D139" s="182" t="s">
        <v>154</v>
      </c>
      <c r="E139" s="183" t="s">
        <v>216</v>
      </c>
      <c r="F139" s="184" t="s">
        <v>217</v>
      </c>
      <c r="G139" s="185" t="s">
        <v>190</v>
      </c>
      <c r="H139" s="186">
        <v>50</v>
      </c>
      <c r="I139" s="187"/>
      <c r="J139" s="188">
        <f>ROUND(I139*H139,2)</f>
        <v>0</v>
      </c>
      <c r="K139" s="184" t="s">
        <v>158</v>
      </c>
      <c r="L139" s="37"/>
      <c r="M139" s="189" t="s">
        <v>1</v>
      </c>
      <c r="N139" s="190" t="s">
        <v>38</v>
      </c>
      <c r="O139" s="69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80</v>
      </c>
      <c r="AT139" s="193" t="s">
        <v>154</v>
      </c>
      <c r="AU139" s="193" t="s">
        <v>80</v>
      </c>
      <c r="AY139" s="15" t="s">
        <v>153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5" t="s">
        <v>80</v>
      </c>
      <c r="BK139" s="194">
        <f>ROUND(I139*H139,2)</f>
        <v>0</v>
      </c>
      <c r="BL139" s="15" t="s">
        <v>80</v>
      </c>
      <c r="BM139" s="193" t="s">
        <v>218</v>
      </c>
    </row>
    <row r="140" spans="1:65" s="2" customFormat="1" ht="24.2" customHeight="1">
      <c r="A140" s="32"/>
      <c r="B140" s="33"/>
      <c r="C140" s="195" t="s">
        <v>219</v>
      </c>
      <c r="D140" s="195" t="s">
        <v>164</v>
      </c>
      <c r="E140" s="196" t="s">
        <v>220</v>
      </c>
      <c r="F140" s="197" t="s">
        <v>221</v>
      </c>
      <c r="G140" s="198" t="s">
        <v>213</v>
      </c>
      <c r="H140" s="199">
        <v>3.1</v>
      </c>
      <c r="I140" s="200"/>
      <c r="J140" s="201">
        <f>ROUND(I140*H140,2)</f>
        <v>0</v>
      </c>
      <c r="K140" s="197" t="s">
        <v>158</v>
      </c>
      <c r="L140" s="202"/>
      <c r="M140" s="203" t="s">
        <v>1</v>
      </c>
      <c r="N140" s="204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82</v>
      </c>
      <c r="AT140" s="193" t="s">
        <v>164</v>
      </c>
      <c r="AU140" s="193" t="s">
        <v>80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222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223</v>
      </c>
      <c r="G141" s="206"/>
      <c r="H141" s="210">
        <v>3.1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80</v>
      </c>
      <c r="AV141" s="12" t="s">
        <v>82</v>
      </c>
      <c r="AW141" s="12" t="s">
        <v>30</v>
      </c>
      <c r="AX141" s="12" t="s">
        <v>80</v>
      </c>
      <c r="AY141" s="216" t="s">
        <v>153</v>
      </c>
    </row>
    <row r="142" spans="1:65" s="2" customFormat="1" ht="33" customHeight="1">
      <c r="A142" s="32"/>
      <c r="B142" s="33"/>
      <c r="C142" s="182" t="s">
        <v>224</v>
      </c>
      <c r="D142" s="182" t="s">
        <v>154</v>
      </c>
      <c r="E142" s="183" t="s">
        <v>225</v>
      </c>
      <c r="F142" s="184" t="s">
        <v>226</v>
      </c>
      <c r="G142" s="185" t="s">
        <v>190</v>
      </c>
      <c r="H142" s="186">
        <v>5</v>
      </c>
      <c r="I142" s="187"/>
      <c r="J142" s="188">
        <f>ROUND(I142*H142,2)</f>
        <v>0</v>
      </c>
      <c r="K142" s="184" t="s">
        <v>158</v>
      </c>
      <c r="L142" s="37"/>
      <c r="M142" s="189" t="s">
        <v>1</v>
      </c>
      <c r="N142" s="190" t="s">
        <v>38</v>
      </c>
      <c r="O142" s="69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80</v>
      </c>
      <c r="AT142" s="193" t="s">
        <v>154</v>
      </c>
      <c r="AU142" s="193" t="s">
        <v>80</v>
      </c>
      <c r="AY142" s="15" t="s">
        <v>153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5" t="s">
        <v>80</v>
      </c>
      <c r="BK142" s="194">
        <f>ROUND(I142*H142,2)</f>
        <v>0</v>
      </c>
      <c r="BL142" s="15" t="s">
        <v>80</v>
      </c>
      <c r="BM142" s="193" t="s">
        <v>227</v>
      </c>
    </row>
    <row r="143" spans="1:65" s="2" customFormat="1" ht="21.75" customHeight="1">
      <c r="A143" s="32"/>
      <c r="B143" s="33"/>
      <c r="C143" s="195" t="s">
        <v>228</v>
      </c>
      <c r="D143" s="195" t="s">
        <v>164</v>
      </c>
      <c r="E143" s="196" t="s">
        <v>229</v>
      </c>
      <c r="F143" s="197" t="s">
        <v>230</v>
      </c>
      <c r="G143" s="198" t="s">
        <v>157</v>
      </c>
      <c r="H143" s="199">
        <v>2</v>
      </c>
      <c r="I143" s="200"/>
      <c r="J143" s="201">
        <f>ROUND(I143*H143,2)</f>
        <v>0</v>
      </c>
      <c r="K143" s="197" t="s">
        <v>158</v>
      </c>
      <c r="L143" s="202"/>
      <c r="M143" s="203" t="s">
        <v>1</v>
      </c>
      <c r="N143" s="204" t="s">
        <v>38</v>
      </c>
      <c r="O143" s="69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82</v>
      </c>
      <c r="AT143" s="193" t="s">
        <v>164</v>
      </c>
      <c r="AU143" s="193" t="s">
        <v>80</v>
      </c>
      <c r="AY143" s="15" t="s">
        <v>153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5" t="s">
        <v>80</v>
      </c>
      <c r="BK143" s="194">
        <f>ROUND(I143*H143,2)</f>
        <v>0</v>
      </c>
      <c r="BL143" s="15" t="s">
        <v>80</v>
      </c>
      <c r="BM143" s="193" t="s">
        <v>231</v>
      </c>
    </row>
    <row r="144" spans="1:65" s="2" customFormat="1" ht="16.5" customHeight="1">
      <c r="A144" s="32"/>
      <c r="B144" s="33"/>
      <c r="C144" s="195" t="s">
        <v>232</v>
      </c>
      <c r="D144" s="195" t="s">
        <v>164</v>
      </c>
      <c r="E144" s="196" t="s">
        <v>233</v>
      </c>
      <c r="F144" s="197" t="s">
        <v>234</v>
      </c>
      <c r="G144" s="198" t="s">
        <v>157</v>
      </c>
      <c r="H144" s="199">
        <v>2</v>
      </c>
      <c r="I144" s="200"/>
      <c r="J144" s="201">
        <f>ROUND(I144*H144,2)</f>
        <v>0</v>
      </c>
      <c r="K144" s="197" t="s">
        <v>158</v>
      </c>
      <c r="L144" s="202"/>
      <c r="M144" s="203" t="s">
        <v>1</v>
      </c>
      <c r="N144" s="204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82</v>
      </c>
      <c r="AT144" s="193" t="s">
        <v>164</v>
      </c>
      <c r="AU144" s="193" t="s">
        <v>80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235</v>
      </c>
    </row>
    <row r="145" spans="1:65" s="2" customFormat="1" ht="24.2" customHeight="1">
      <c r="A145" s="32"/>
      <c r="B145" s="33"/>
      <c r="C145" s="182" t="s">
        <v>236</v>
      </c>
      <c r="D145" s="182" t="s">
        <v>154</v>
      </c>
      <c r="E145" s="183" t="s">
        <v>237</v>
      </c>
      <c r="F145" s="184" t="s">
        <v>238</v>
      </c>
      <c r="G145" s="185" t="s">
        <v>157</v>
      </c>
      <c r="H145" s="186">
        <v>4</v>
      </c>
      <c r="I145" s="187"/>
      <c r="J145" s="188">
        <f>ROUND(I145*H145,2)</f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239</v>
      </c>
    </row>
    <row r="146" spans="1:65" s="2" customFormat="1" ht="24.2" customHeight="1">
      <c r="A146" s="32"/>
      <c r="B146" s="33"/>
      <c r="C146" s="195" t="s">
        <v>7</v>
      </c>
      <c r="D146" s="195" t="s">
        <v>164</v>
      </c>
      <c r="E146" s="196" t="s">
        <v>240</v>
      </c>
      <c r="F146" s="197" t="s">
        <v>241</v>
      </c>
      <c r="G146" s="198" t="s">
        <v>190</v>
      </c>
      <c r="H146" s="199">
        <v>34</v>
      </c>
      <c r="I146" s="200"/>
      <c r="J146" s="201">
        <f>ROUND(I146*H146,2)</f>
        <v>0</v>
      </c>
      <c r="K146" s="197" t="s">
        <v>158</v>
      </c>
      <c r="L146" s="202"/>
      <c r="M146" s="240" t="s">
        <v>1</v>
      </c>
      <c r="N146" s="241" t="s">
        <v>38</v>
      </c>
      <c r="O146" s="219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82</v>
      </c>
      <c r="AT146" s="193" t="s">
        <v>164</v>
      </c>
      <c r="AU146" s="193" t="s">
        <v>80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242</v>
      </c>
    </row>
    <row r="147" spans="1:65" s="2" customFormat="1" ht="6.95" customHeight="1">
      <c r="A147" s="3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37"/>
      <c r="M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</sheetData>
  <sheetProtection algorithmName="SHA-512" hashValue="Q9nFqgyQjACfcfWUkBvw4df1xmhrcLqyk614hNWZPJiIjyFMN8Zf5eW7VUuKMP0ev953YvGcfj2go2VmkxiC4w==" saltValue="6HprKSC0t9NZt+/P3MTrSFZg0C8OhDbV9MRelbaJyEkd4HXyaBW2jVZ9Ba6P7XINgeqDV2MbvdhMsrOKnn4BRQ==" spinCount="100000" sheet="1" objects="1" scenarios="1" formatColumns="0" formatRows="0" autoFilter="0"/>
  <autoFilter ref="C120:K146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98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439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263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ROUND(J120,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ROUND((SUM(BE120:BE151)),  2)</f>
        <v>0</v>
      </c>
      <c r="G35" s="32"/>
      <c r="H35" s="32"/>
      <c r="I35" s="128">
        <v>0.21</v>
      </c>
      <c r="J35" s="127">
        <f>ROUND(((SUM(BE120:BE151))*I35),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ROUND((SUM(BF120:BF151)),  2)</f>
        <v>0</v>
      </c>
      <c r="G36" s="32"/>
      <c r="H36" s="32"/>
      <c r="I36" s="128">
        <v>0.15</v>
      </c>
      <c r="J36" s="127">
        <f>ROUND(((SUM(BF120:BF151))*I36),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ROUND((SUM(BG120:BG151)),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ROUND((SUM(BH120:BH151)),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ROUND((SUM(BI120:BI151)),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439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02 - Venkovní prvky - stavební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J120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47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47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24.95" customHeight="1">
      <c r="A105" s="32"/>
      <c r="B105" s="33"/>
      <c r="C105" s="21" t="s">
        <v>137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6.5" customHeight="1">
      <c r="A108" s="32"/>
      <c r="B108" s="33"/>
      <c r="C108" s="34"/>
      <c r="D108" s="34"/>
      <c r="E108" s="295" t="str">
        <f>E7</f>
        <v>Oprava PZS na trati Odb. Brno Židenice - Svitavy - 2. část</v>
      </c>
      <c r="F108" s="296"/>
      <c r="G108" s="296"/>
      <c r="H108" s="29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1" customFormat="1" ht="12" customHeight="1">
      <c r="B109" s="19"/>
      <c r="C109" s="27" t="s">
        <v>127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pans="1:47" s="2" customFormat="1" ht="16.5" customHeight="1">
      <c r="A110" s="32"/>
      <c r="B110" s="33"/>
      <c r="C110" s="34"/>
      <c r="D110" s="34"/>
      <c r="E110" s="295" t="s">
        <v>439</v>
      </c>
      <c r="F110" s="297"/>
      <c r="G110" s="297"/>
      <c r="H110" s="297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7" t="s">
        <v>129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250" t="str">
        <f>E11</f>
        <v>02 - Venkovní prvky - stavební část</v>
      </c>
      <c r="F112" s="297"/>
      <c r="G112" s="297"/>
      <c r="H112" s="297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F14</f>
        <v xml:space="preserve"> </v>
      </c>
      <c r="G114" s="34"/>
      <c r="H114" s="34"/>
      <c r="I114" s="27" t="s">
        <v>22</v>
      </c>
      <c r="J114" s="64" t="str">
        <f>IF(J14="","",J14)</f>
        <v>26. 4. 2022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24</v>
      </c>
      <c r="D116" s="34"/>
      <c r="E116" s="34"/>
      <c r="F116" s="25" t="str">
        <f>E17</f>
        <v xml:space="preserve"> </v>
      </c>
      <c r="G116" s="34"/>
      <c r="H116" s="34"/>
      <c r="I116" s="27" t="s">
        <v>29</v>
      </c>
      <c r="J116" s="30" t="str">
        <f>E23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27</v>
      </c>
      <c r="D117" s="34"/>
      <c r="E117" s="34"/>
      <c r="F117" s="25" t="str">
        <f>IF(E20="","",E20)</f>
        <v>Vyplň údaj</v>
      </c>
      <c r="G117" s="34"/>
      <c r="H117" s="34"/>
      <c r="I117" s="27" t="s">
        <v>31</v>
      </c>
      <c r="J117" s="30" t="str">
        <f>E26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0" customFormat="1" ht="29.25" customHeight="1">
      <c r="A119" s="157"/>
      <c r="B119" s="158"/>
      <c r="C119" s="159" t="s">
        <v>138</v>
      </c>
      <c r="D119" s="160" t="s">
        <v>58</v>
      </c>
      <c r="E119" s="160" t="s">
        <v>54</v>
      </c>
      <c r="F119" s="160" t="s">
        <v>55</v>
      </c>
      <c r="G119" s="160" t="s">
        <v>139</v>
      </c>
      <c r="H119" s="160" t="s">
        <v>140</v>
      </c>
      <c r="I119" s="160" t="s">
        <v>141</v>
      </c>
      <c r="J119" s="160" t="s">
        <v>133</v>
      </c>
      <c r="K119" s="161" t="s">
        <v>142</v>
      </c>
      <c r="L119" s="162"/>
      <c r="M119" s="73" t="s">
        <v>1</v>
      </c>
      <c r="N119" s="74" t="s">
        <v>37</v>
      </c>
      <c r="O119" s="74" t="s">
        <v>143</v>
      </c>
      <c r="P119" s="74" t="s">
        <v>144</v>
      </c>
      <c r="Q119" s="74" t="s">
        <v>145</v>
      </c>
      <c r="R119" s="74" t="s">
        <v>146</v>
      </c>
      <c r="S119" s="74" t="s">
        <v>147</v>
      </c>
      <c r="T119" s="75" t="s">
        <v>148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2"/>
      <c r="B120" s="33"/>
      <c r="C120" s="80" t="s">
        <v>149</v>
      </c>
      <c r="D120" s="34"/>
      <c r="E120" s="34"/>
      <c r="F120" s="34"/>
      <c r="G120" s="34"/>
      <c r="H120" s="34"/>
      <c r="I120" s="34"/>
      <c r="J120" s="163">
        <f>BK120</f>
        <v>0</v>
      </c>
      <c r="K120" s="34"/>
      <c r="L120" s="37"/>
      <c r="M120" s="76"/>
      <c r="N120" s="164"/>
      <c r="O120" s="77"/>
      <c r="P120" s="165">
        <f>SUM(P121:P151)</f>
        <v>0</v>
      </c>
      <c r="Q120" s="77"/>
      <c r="R120" s="165">
        <f>SUM(R121:R151)</f>
        <v>0.34455999999999998</v>
      </c>
      <c r="S120" s="77"/>
      <c r="T120" s="166">
        <f>SUM(T121:T151)</f>
        <v>13.92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72</v>
      </c>
      <c r="AU120" s="15" t="s">
        <v>135</v>
      </c>
      <c r="BK120" s="167">
        <f>SUM(BK121:BK151)</f>
        <v>0</v>
      </c>
    </row>
    <row r="121" spans="1:65" s="2" customFormat="1" ht="24.2" customHeight="1">
      <c r="A121" s="32"/>
      <c r="B121" s="33"/>
      <c r="C121" s="182" t="s">
        <v>80</v>
      </c>
      <c r="D121" s="182" t="s">
        <v>154</v>
      </c>
      <c r="E121" s="183" t="s">
        <v>264</v>
      </c>
      <c r="F121" s="184" t="s">
        <v>265</v>
      </c>
      <c r="G121" s="185" t="s">
        <v>266</v>
      </c>
      <c r="H121" s="186">
        <v>0.1</v>
      </c>
      <c r="I121" s="187"/>
      <c r="J121" s="188">
        <f>ROUND(I121*H121,2)</f>
        <v>0</v>
      </c>
      <c r="K121" s="184" t="s">
        <v>267</v>
      </c>
      <c r="L121" s="37"/>
      <c r="M121" s="189" t="s">
        <v>1</v>
      </c>
      <c r="N121" s="190" t="s">
        <v>38</v>
      </c>
      <c r="O121" s="69"/>
      <c r="P121" s="191">
        <f>O121*H121</f>
        <v>0</v>
      </c>
      <c r="Q121" s="191">
        <v>8.8000000000000005E-3</v>
      </c>
      <c r="R121" s="191">
        <f>Q121*H121</f>
        <v>8.8000000000000014E-4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80</v>
      </c>
      <c r="AT121" s="193" t="s">
        <v>154</v>
      </c>
      <c r="AU121" s="193" t="s">
        <v>73</v>
      </c>
      <c r="AY121" s="15" t="s">
        <v>153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5" t="s">
        <v>80</v>
      </c>
      <c r="BK121" s="194">
        <f>ROUND(I121*H121,2)</f>
        <v>0</v>
      </c>
      <c r="BL121" s="15" t="s">
        <v>80</v>
      </c>
      <c r="BM121" s="193" t="s">
        <v>268</v>
      </c>
    </row>
    <row r="122" spans="1:65" s="2" customFormat="1" ht="33" customHeight="1">
      <c r="A122" s="32"/>
      <c r="B122" s="33"/>
      <c r="C122" s="182" t="s">
        <v>82</v>
      </c>
      <c r="D122" s="182" t="s">
        <v>154</v>
      </c>
      <c r="E122" s="183" t="s">
        <v>269</v>
      </c>
      <c r="F122" s="184" t="s">
        <v>270</v>
      </c>
      <c r="G122" s="185" t="s">
        <v>271</v>
      </c>
      <c r="H122" s="186">
        <v>24</v>
      </c>
      <c r="I122" s="187"/>
      <c r="J122" s="188">
        <f>ROUND(I122*H122,2)</f>
        <v>0</v>
      </c>
      <c r="K122" s="184" t="s">
        <v>267</v>
      </c>
      <c r="L122" s="37"/>
      <c r="M122" s="189" t="s">
        <v>1</v>
      </c>
      <c r="N122" s="190" t="s">
        <v>38</v>
      </c>
      <c r="O122" s="69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3" t="s">
        <v>80</v>
      </c>
      <c r="AT122" s="193" t="s">
        <v>154</v>
      </c>
      <c r="AU122" s="193" t="s">
        <v>73</v>
      </c>
      <c r="AY122" s="15" t="s">
        <v>153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5" t="s">
        <v>80</v>
      </c>
      <c r="BK122" s="194">
        <f>ROUND(I122*H122,2)</f>
        <v>0</v>
      </c>
      <c r="BL122" s="15" t="s">
        <v>80</v>
      </c>
      <c r="BM122" s="193" t="s">
        <v>272</v>
      </c>
    </row>
    <row r="123" spans="1:65" s="12" customFormat="1" ht="22.5">
      <c r="B123" s="205"/>
      <c r="C123" s="206"/>
      <c r="D123" s="207" t="s">
        <v>204</v>
      </c>
      <c r="E123" s="208" t="s">
        <v>1</v>
      </c>
      <c r="F123" s="209" t="s">
        <v>273</v>
      </c>
      <c r="G123" s="206"/>
      <c r="H123" s="210">
        <v>6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204</v>
      </c>
      <c r="AU123" s="216" t="s">
        <v>73</v>
      </c>
      <c r="AV123" s="12" t="s">
        <v>82</v>
      </c>
      <c r="AW123" s="12" t="s">
        <v>30</v>
      </c>
      <c r="AX123" s="12" t="s">
        <v>73</v>
      </c>
      <c r="AY123" s="216" t="s">
        <v>153</v>
      </c>
    </row>
    <row r="124" spans="1:65" s="12" customFormat="1" ht="22.5">
      <c r="B124" s="205"/>
      <c r="C124" s="206"/>
      <c r="D124" s="207" t="s">
        <v>204</v>
      </c>
      <c r="E124" s="208" t="s">
        <v>1</v>
      </c>
      <c r="F124" s="209" t="s">
        <v>274</v>
      </c>
      <c r="G124" s="206"/>
      <c r="H124" s="210">
        <v>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204</v>
      </c>
      <c r="AU124" s="216" t="s">
        <v>73</v>
      </c>
      <c r="AV124" s="12" t="s">
        <v>82</v>
      </c>
      <c r="AW124" s="12" t="s">
        <v>30</v>
      </c>
      <c r="AX124" s="12" t="s">
        <v>73</v>
      </c>
      <c r="AY124" s="216" t="s">
        <v>153</v>
      </c>
    </row>
    <row r="125" spans="1:65" s="12" customFormat="1" ht="11.25">
      <c r="B125" s="205"/>
      <c r="C125" s="206"/>
      <c r="D125" s="207" t="s">
        <v>204</v>
      </c>
      <c r="E125" s="208" t="s">
        <v>1</v>
      </c>
      <c r="F125" s="209" t="s">
        <v>275</v>
      </c>
      <c r="G125" s="206"/>
      <c r="H125" s="210">
        <v>16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204</v>
      </c>
      <c r="AU125" s="216" t="s">
        <v>73</v>
      </c>
      <c r="AV125" s="12" t="s">
        <v>82</v>
      </c>
      <c r="AW125" s="12" t="s">
        <v>30</v>
      </c>
      <c r="AX125" s="12" t="s">
        <v>73</v>
      </c>
      <c r="AY125" s="216" t="s">
        <v>153</v>
      </c>
    </row>
    <row r="126" spans="1:65" s="13" customFormat="1" ht="11.25">
      <c r="B126" s="222"/>
      <c r="C126" s="223"/>
      <c r="D126" s="207" t="s">
        <v>204</v>
      </c>
      <c r="E126" s="224" t="s">
        <v>1</v>
      </c>
      <c r="F126" s="225" t="s">
        <v>276</v>
      </c>
      <c r="G126" s="223"/>
      <c r="H126" s="226">
        <v>24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204</v>
      </c>
      <c r="AU126" s="232" t="s">
        <v>73</v>
      </c>
      <c r="AV126" s="13" t="s">
        <v>152</v>
      </c>
      <c r="AW126" s="13" t="s">
        <v>30</v>
      </c>
      <c r="AX126" s="13" t="s">
        <v>80</v>
      </c>
      <c r="AY126" s="232" t="s">
        <v>153</v>
      </c>
    </row>
    <row r="127" spans="1:65" s="2" customFormat="1" ht="24.2" customHeight="1">
      <c r="A127" s="32"/>
      <c r="B127" s="33"/>
      <c r="C127" s="182" t="s">
        <v>163</v>
      </c>
      <c r="D127" s="182" t="s">
        <v>154</v>
      </c>
      <c r="E127" s="183" t="s">
        <v>277</v>
      </c>
      <c r="F127" s="184" t="s">
        <v>278</v>
      </c>
      <c r="G127" s="185" t="s">
        <v>157</v>
      </c>
      <c r="H127" s="186">
        <v>4</v>
      </c>
      <c r="I127" s="187"/>
      <c r="J127" s="188">
        <f>ROUND(I127*H127,2)</f>
        <v>0</v>
      </c>
      <c r="K127" s="184" t="s">
        <v>267</v>
      </c>
      <c r="L127" s="37"/>
      <c r="M127" s="189" t="s">
        <v>1</v>
      </c>
      <c r="N127" s="190" t="s">
        <v>38</v>
      </c>
      <c r="O127" s="69"/>
      <c r="P127" s="191">
        <f>O127*H127</f>
        <v>0</v>
      </c>
      <c r="Q127" s="191">
        <v>0</v>
      </c>
      <c r="R127" s="191">
        <f>Q127*H127</f>
        <v>0</v>
      </c>
      <c r="S127" s="191">
        <v>3.48</v>
      </c>
      <c r="T127" s="192">
        <f>S127*H127</f>
        <v>13.92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73</v>
      </c>
      <c r="AY127" s="15" t="s">
        <v>153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5" t="s">
        <v>80</v>
      </c>
      <c r="BK127" s="194">
        <f>ROUND(I127*H127,2)</f>
        <v>0</v>
      </c>
      <c r="BL127" s="15" t="s">
        <v>80</v>
      </c>
      <c r="BM127" s="193" t="s">
        <v>279</v>
      </c>
    </row>
    <row r="128" spans="1:65" s="2" customFormat="1" ht="24.2" customHeight="1">
      <c r="A128" s="32"/>
      <c r="B128" s="33"/>
      <c r="C128" s="182" t="s">
        <v>152</v>
      </c>
      <c r="D128" s="182" t="s">
        <v>154</v>
      </c>
      <c r="E128" s="183" t="s">
        <v>280</v>
      </c>
      <c r="F128" s="184" t="s">
        <v>281</v>
      </c>
      <c r="G128" s="185" t="s">
        <v>157</v>
      </c>
      <c r="H128" s="186">
        <v>2</v>
      </c>
      <c r="I128" s="187"/>
      <c r="J128" s="188">
        <f>ROUND(I128*H128,2)</f>
        <v>0</v>
      </c>
      <c r="K128" s="184" t="s">
        <v>267</v>
      </c>
      <c r="L128" s="37"/>
      <c r="M128" s="189" t="s">
        <v>1</v>
      </c>
      <c r="N128" s="190" t="s">
        <v>38</v>
      </c>
      <c r="O128" s="69"/>
      <c r="P128" s="191">
        <f>O128*H128</f>
        <v>0</v>
      </c>
      <c r="Q128" s="191">
        <v>0.11984</v>
      </c>
      <c r="R128" s="191">
        <f>Q128*H128</f>
        <v>0.23968</v>
      </c>
      <c r="S128" s="191">
        <v>0</v>
      </c>
      <c r="T128" s="19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73</v>
      </c>
      <c r="AY128" s="15" t="s">
        <v>153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5" t="s">
        <v>80</v>
      </c>
      <c r="BK128" s="194">
        <f>ROUND(I128*H128,2)</f>
        <v>0</v>
      </c>
      <c r="BL128" s="15" t="s">
        <v>80</v>
      </c>
      <c r="BM128" s="193" t="s">
        <v>282</v>
      </c>
    </row>
    <row r="129" spans="1:65" s="2" customFormat="1" ht="33" customHeight="1">
      <c r="A129" s="32"/>
      <c r="B129" s="33"/>
      <c r="C129" s="182" t="s">
        <v>171</v>
      </c>
      <c r="D129" s="182" t="s">
        <v>154</v>
      </c>
      <c r="E129" s="183" t="s">
        <v>283</v>
      </c>
      <c r="F129" s="184" t="s">
        <v>284</v>
      </c>
      <c r="G129" s="185" t="s">
        <v>271</v>
      </c>
      <c r="H129" s="186">
        <v>24</v>
      </c>
      <c r="I129" s="187"/>
      <c r="J129" s="188">
        <f>ROUND(I129*H129,2)</f>
        <v>0</v>
      </c>
      <c r="K129" s="184" t="s">
        <v>267</v>
      </c>
      <c r="L129" s="37"/>
      <c r="M129" s="189" t="s">
        <v>1</v>
      </c>
      <c r="N129" s="190" t="s">
        <v>38</v>
      </c>
      <c r="O129" s="69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73</v>
      </c>
      <c r="AY129" s="15" t="s">
        <v>153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5" t="s">
        <v>80</v>
      </c>
      <c r="BK129" s="194">
        <f>ROUND(I129*H129,2)</f>
        <v>0</v>
      </c>
      <c r="BL129" s="15" t="s">
        <v>80</v>
      </c>
      <c r="BM129" s="193" t="s">
        <v>285</v>
      </c>
    </row>
    <row r="130" spans="1:65" s="2" customFormat="1" ht="24.2" customHeight="1">
      <c r="A130" s="32"/>
      <c r="B130" s="33"/>
      <c r="C130" s="182" t="s">
        <v>175</v>
      </c>
      <c r="D130" s="182" t="s">
        <v>154</v>
      </c>
      <c r="E130" s="183" t="s">
        <v>286</v>
      </c>
      <c r="F130" s="184" t="s">
        <v>287</v>
      </c>
      <c r="G130" s="185" t="s">
        <v>288</v>
      </c>
      <c r="H130" s="186">
        <v>7.9</v>
      </c>
      <c r="I130" s="187"/>
      <c r="J130" s="188">
        <f>ROUND(I130*H130,2)</f>
        <v>0</v>
      </c>
      <c r="K130" s="184" t="s">
        <v>158</v>
      </c>
      <c r="L130" s="37"/>
      <c r="M130" s="189" t="s">
        <v>1</v>
      </c>
      <c r="N130" s="190" t="s">
        <v>38</v>
      </c>
      <c r="O130" s="69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80</v>
      </c>
      <c r="AT130" s="193" t="s">
        <v>154</v>
      </c>
      <c r="AU130" s="193" t="s">
        <v>73</v>
      </c>
      <c r="AY130" s="15" t="s">
        <v>153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5" t="s">
        <v>80</v>
      </c>
      <c r="BK130" s="194">
        <f>ROUND(I130*H130,2)</f>
        <v>0</v>
      </c>
      <c r="BL130" s="15" t="s">
        <v>80</v>
      </c>
      <c r="BM130" s="193" t="s">
        <v>289</v>
      </c>
    </row>
    <row r="131" spans="1:65" s="12" customFormat="1" ht="11.25">
      <c r="B131" s="205"/>
      <c r="C131" s="206"/>
      <c r="D131" s="207" t="s">
        <v>204</v>
      </c>
      <c r="E131" s="208" t="s">
        <v>1</v>
      </c>
      <c r="F131" s="209" t="s">
        <v>290</v>
      </c>
      <c r="G131" s="206"/>
      <c r="H131" s="210">
        <v>4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204</v>
      </c>
      <c r="AU131" s="216" t="s">
        <v>73</v>
      </c>
      <c r="AV131" s="12" t="s">
        <v>82</v>
      </c>
      <c r="AW131" s="12" t="s">
        <v>30</v>
      </c>
      <c r="AX131" s="12" t="s">
        <v>73</v>
      </c>
      <c r="AY131" s="216" t="s">
        <v>153</v>
      </c>
    </row>
    <row r="132" spans="1:65" s="12" customFormat="1" ht="11.25">
      <c r="B132" s="205"/>
      <c r="C132" s="206"/>
      <c r="D132" s="207" t="s">
        <v>204</v>
      </c>
      <c r="E132" s="208" t="s">
        <v>1</v>
      </c>
      <c r="F132" s="209" t="s">
        <v>291</v>
      </c>
      <c r="G132" s="206"/>
      <c r="H132" s="210">
        <v>2.6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204</v>
      </c>
      <c r="AU132" s="216" t="s">
        <v>73</v>
      </c>
      <c r="AV132" s="12" t="s">
        <v>82</v>
      </c>
      <c r="AW132" s="12" t="s">
        <v>30</v>
      </c>
      <c r="AX132" s="12" t="s">
        <v>73</v>
      </c>
      <c r="AY132" s="216" t="s">
        <v>153</v>
      </c>
    </row>
    <row r="133" spans="1:65" s="12" customFormat="1" ht="11.25">
      <c r="B133" s="205"/>
      <c r="C133" s="206"/>
      <c r="D133" s="207" t="s">
        <v>204</v>
      </c>
      <c r="E133" s="208" t="s">
        <v>1</v>
      </c>
      <c r="F133" s="209" t="s">
        <v>292</v>
      </c>
      <c r="G133" s="206"/>
      <c r="H133" s="210">
        <v>0.5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204</v>
      </c>
      <c r="AU133" s="216" t="s">
        <v>73</v>
      </c>
      <c r="AV133" s="12" t="s">
        <v>82</v>
      </c>
      <c r="AW133" s="12" t="s">
        <v>30</v>
      </c>
      <c r="AX133" s="12" t="s">
        <v>73</v>
      </c>
      <c r="AY133" s="216" t="s">
        <v>153</v>
      </c>
    </row>
    <row r="134" spans="1:65" s="12" customFormat="1" ht="11.25">
      <c r="B134" s="205"/>
      <c r="C134" s="206"/>
      <c r="D134" s="207" t="s">
        <v>204</v>
      </c>
      <c r="E134" s="208" t="s">
        <v>1</v>
      </c>
      <c r="F134" s="209" t="s">
        <v>293</v>
      </c>
      <c r="G134" s="206"/>
      <c r="H134" s="210">
        <v>0.8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204</v>
      </c>
      <c r="AU134" s="216" t="s">
        <v>73</v>
      </c>
      <c r="AV134" s="12" t="s">
        <v>82</v>
      </c>
      <c r="AW134" s="12" t="s">
        <v>30</v>
      </c>
      <c r="AX134" s="12" t="s">
        <v>73</v>
      </c>
      <c r="AY134" s="216" t="s">
        <v>153</v>
      </c>
    </row>
    <row r="135" spans="1:65" s="13" customFormat="1" ht="11.25">
      <c r="B135" s="222"/>
      <c r="C135" s="223"/>
      <c r="D135" s="207" t="s">
        <v>204</v>
      </c>
      <c r="E135" s="224" t="s">
        <v>1</v>
      </c>
      <c r="F135" s="225" t="s">
        <v>276</v>
      </c>
      <c r="G135" s="223"/>
      <c r="H135" s="226">
        <v>7.8999999999999995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204</v>
      </c>
      <c r="AU135" s="232" t="s">
        <v>73</v>
      </c>
      <c r="AV135" s="13" t="s">
        <v>152</v>
      </c>
      <c r="AW135" s="13" t="s">
        <v>30</v>
      </c>
      <c r="AX135" s="13" t="s">
        <v>80</v>
      </c>
      <c r="AY135" s="232" t="s">
        <v>153</v>
      </c>
    </row>
    <row r="136" spans="1:65" s="2" customFormat="1" ht="66.75" customHeight="1">
      <c r="A136" s="32"/>
      <c r="B136" s="33"/>
      <c r="C136" s="182" t="s">
        <v>179</v>
      </c>
      <c r="D136" s="182" t="s">
        <v>154</v>
      </c>
      <c r="E136" s="183" t="s">
        <v>294</v>
      </c>
      <c r="F136" s="184" t="s">
        <v>295</v>
      </c>
      <c r="G136" s="185" t="s">
        <v>288</v>
      </c>
      <c r="H136" s="186">
        <v>0.5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73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296</v>
      </c>
    </row>
    <row r="137" spans="1:65" s="12" customFormat="1" ht="22.5">
      <c r="B137" s="205"/>
      <c r="C137" s="206"/>
      <c r="D137" s="207" t="s">
        <v>204</v>
      </c>
      <c r="E137" s="208" t="s">
        <v>1</v>
      </c>
      <c r="F137" s="209" t="s">
        <v>297</v>
      </c>
      <c r="G137" s="206"/>
      <c r="H137" s="210">
        <v>0.5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204</v>
      </c>
      <c r="AU137" s="216" t="s">
        <v>73</v>
      </c>
      <c r="AV137" s="12" t="s">
        <v>82</v>
      </c>
      <c r="AW137" s="12" t="s">
        <v>30</v>
      </c>
      <c r="AX137" s="12" t="s">
        <v>80</v>
      </c>
      <c r="AY137" s="216" t="s">
        <v>153</v>
      </c>
    </row>
    <row r="138" spans="1:65" s="2" customFormat="1" ht="16.5" customHeight="1">
      <c r="A138" s="32"/>
      <c r="B138" s="33"/>
      <c r="C138" s="182" t="s">
        <v>183</v>
      </c>
      <c r="D138" s="182" t="s">
        <v>154</v>
      </c>
      <c r="E138" s="183" t="s">
        <v>298</v>
      </c>
      <c r="F138" s="184" t="s">
        <v>299</v>
      </c>
      <c r="G138" s="185" t="s">
        <v>288</v>
      </c>
      <c r="H138" s="186">
        <v>4</v>
      </c>
      <c r="I138" s="187"/>
      <c r="J138" s="188">
        <f>ROUND(I138*H138,2)</f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73</v>
      </c>
      <c r="AY138" s="15" t="s">
        <v>153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80</v>
      </c>
      <c r="BK138" s="194">
        <f>ROUND(I138*H138,2)</f>
        <v>0</v>
      </c>
      <c r="BL138" s="15" t="s">
        <v>80</v>
      </c>
      <c r="BM138" s="193" t="s">
        <v>300</v>
      </c>
    </row>
    <row r="139" spans="1:65" s="12" customFormat="1" ht="11.25">
      <c r="B139" s="205"/>
      <c r="C139" s="206"/>
      <c r="D139" s="207" t="s">
        <v>204</v>
      </c>
      <c r="E139" s="208" t="s">
        <v>1</v>
      </c>
      <c r="F139" s="209" t="s">
        <v>301</v>
      </c>
      <c r="G139" s="206"/>
      <c r="H139" s="210">
        <v>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204</v>
      </c>
      <c r="AU139" s="216" t="s">
        <v>73</v>
      </c>
      <c r="AV139" s="12" t="s">
        <v>82</v>
      </c>
      <c r="AW139" s="12" t="s">
        <v>30</v>
      </c>
      <c r="AX139" s="12" t="s">
        <v>80</v>
      </c>
      <c r="AY139" s="216" t="s">
        <v>153</v>
      </c>
    </row>
    <row r="140" spans="1:65" s="2" customFormat="1" ht="33" customHeight="1">
      <c r="A140" s="32"/>
      <c r="B140" s="33"/>
      <c r="C140" s="182" t="s">
        <v>187</v>
      </c>
      <c r="D140" s="182" t="s">
        <v>154</v>
      </c>
      <c r="E140" s="183" t="s">
        <v>302</v>
      </c>
      <c r="F140" s="184" t="s">
        <v>303</v>
      </c>
      <c r="G140" s="185" t="s">
        <v>271</v>
      </c>
      <c r="H140" s="186">
        <v>23.04</v>
      </c>
      <c r="I140" s="187"/>
      <c r="J140" s="188">
        <f>ROUND(I140*H140,2)</f>
        <v>0</v>
      </c>
      <c r="K140" s="184" t="s">
        <v>267</v>
      </c>
      <c r="L140" s="37"/>
      <c r="M140" s="189" t="s">
        <v>1</v>
      </c>
      <c r="N140" s="190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80</v>
      </c>
      <c r="AT140" s="193" t="s">
        <v>154</v>
      </c>
      <c r="AU140" s="193" t="s">
        <v>73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304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441</v>
      </c>
      <c r="G141" s="206"/>
      <c r="H141" s="210">
        <v>7.04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73</v>
      </c>
      <c r="AV141" s="12" t="s">
        <v>82</v>
      </c>
      <c r="AW141" s="12" t="s">
        <v>30</v>
      </c>
      <c r="AX141" s="12" t="s">
        <v>73</v>
      </c>
      <c r="AY141" s="216" t="s">
        <v>153</v>
      </c>
    </row>
    <row r="142" spans="1:65" s="12" customFormat="1" ht="11.25">
      <c r="B142" s="205"/>
      <c r="C142" s="206"/>
      <c r="D142" s="207" t="s">
        <v>204</v>
      </c>
      <c r="E142" s="208" t="s">
        <v>1</v>
      </c>
      <c r="F142" s="209" t="s">
        <v>306</v>
      </c>
      <c r="G142" s="206"/>
      <c r="H142" s="210">
        <v>16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204</v>
      </c>
      <c r="AU142" s="216" t="s">
        <v>73</v>
      </c>
      <c r="AV142" s="12" t="s">
        <v>82</v>
      </c>
      <c r="AW142" s="12" t="s">
        <v>30</v>
      </c>
      <c r="AX142" s="12" t="s">
        <v>73</v>
      </c>
      <c r="AY142" s="216" t="s">
        <v>153</v>
      </c>
    </row>
    <row r="143" spans="1:65" s="13" customFormat="1" ht="11.25">
      <c r="B143" s="222"/>
      <c r="C143" s="223"/>
      <c r="D143" s="207" t="s">
        <v>204</v>
      </c>
      <c r="E143" s="224" t="s">
        <v>1</v>
      </c>
      <c r="F143" s="225" t="s">
        <v>276</v>
      </c>
      <c r="G143" s="223"/>
      <c r="H143" s="226">
        <v>23.04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204</v>
      </c>
      <c r="AU143" s="232" t="s">
        <v>73</v>
      </c>
      <c r="AV143" s="13" t="s">
        <v>152</v>
      </c>
      <c r="AW143" s="13" t="s">
        <v>30</v>
      </c>
      <c r="AX143" s="13" t="s">
        <v>80</v>
      </c>
      <c r="AY143" s="232" t="s">
        <v>153</v>
      </c>
    </row>
    <row r="144" spans="1:65" s="2" customFormat="1" ht="24.2" customHeight="1">
      <c r="A144" s="32"/>
      <c r="B144" s="33"/>
      <c r="C144" s="182" t="s">
        <v>192</v>
      </c>
      <c r="D144" s="182" t="s">
        <v>154</v>
      </c>
      <c r="E144" s="183" t="s">
        <v>307</v>
      </c>
      <c r="F144" s="184" t="s">
        <v>308</v>
      </c>
      <c r="G144" s="185" t="s">
        <v>190</v>
      </c>
      <c r="H144" s="186">
        <v>22</v>
      </c>
      <c r="I144" s="187"/>
      <c r="J144" s="188">
        <f>ROUND(I144*H144,2)</f>
        <v>0</v>
      </c>
      <c r="K144" s="184" t="s">
        <v>267</v>
      </c>
      <c r="L144" s="37"/>
      <c r="M144" s="189" t="s">
        <v>1</v>
      </c>
      <c r="N144" s="190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80</v>
      </c>
      <c r="AT144" s="193" t="s">
        <v>154</v>
      </c>
      <c r="AU144" s="193" t="s">
        <v>73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309</v>
      </c>
    </row>
    <row r="145" spans="1:65" s="2" customFormat="1" ht="24.2" customHeight="1">
      <c r="A145" s="32"/>
      <c r="B145" s="33"/>
      <c r="C145" s="182" t="s">
        <v>196</v>
      </c>
      <c r="D145" s="182" t="s">
        <v>154</v>
      </c>
      <c r="E145" s="183" t="s">
        <v>310</v>
      </c>
      <c r="F145" s="184" t="s">
        <v>311</v>
      </c>
      <c r="G145" s="185" t="s">
        <v>190</v>
      </c>
      <c r="H145" s="186">
        <v>72</v>
      </c>
      <c r="I145" s="187"/>
      <c r="J145" s="188">
        <f>ROUND(I145*H145,2)</f>
        <v>0</v>
      </c>
      <c r="K145" s="184" t="s">
        <v>267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73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312</v>
      </c>
    </row>
    <row r="146" spans="1:65" s="2" customFormat="1" ht="44.25" customHeight="1">
      <c r="A146" s="32"/>
      <c r="B146" s="33"/>
      <c r="C146" s="182" t="s">
        <v>200</v>
      </c>
      <c r="D146" s="182" t="s">
        <v>154</v>
      </c>
      <c r="E146" s="183" t="s">
        <v>313</v>
      </c>
      <c r="F146" s="184" t="s">
        <v>314</v>
      </c>
      <c r="G146" s="185" t="s">
        <v>315</v>
      </c>
      <c r="H146" s="186">
        <v>80</v>
      </c>
      <c r="I146" s="187"/>
      <c r="J146" s="188">
        <f>ROUND(I146*H146,2)</f>
        <v>0</v>
      </c>
      <c r="K146" s="184" t="s">
        <v>267</v>
      </c>
      <c r="L146" s="37"/>
      <c r="M146" s="189" t="s">
        <v>1</v>
      </c>
      <c r="N146" s="190" t="s">
        <v>38</v>
      </c>
      <c r="O146" s="69"/>
      <c r="P146" s="191">
        <f>O146*H146</f>
        <v>0</v>
      </c>
      <c r="Q146" s="191">
        <v>2.0000000000000002E-5</v>
      </c>
      <c r="R146" s="191">
        <f>Q146*H146</f>
        <v>1.6000000000000001E-3</v>
      </c>
      <c r="S146" s="191">
        <v>0</v>
      </c>
      <c r="T146" s="19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80</v>
      </c>
      <c r="AT146" s="193" t="s">
        <v>154</v>
      </c>
      <c r="AU146" s="193" t="s">
        <v>73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316</v>
      </c>
    </row>
    <row r="147" spans="1:65" s="12" customFormat="1" ht="11.25">
      <c r="B147" s="205"/>
      <c r="C147" s="206"/>
      <c r="D147" s="207" t="s">
        <v>204</v>
      </c>
      <c r="E147" s="208" t="s">
        <v>1</v>
      </c>
      <c r="F147" s="209" t="s">
        <v>442</v>
      </c>
      <c r="G147" s="206"/>
      <c r="H147" s="210">
        <v>22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204</v>
      </c>
      <c r="AU147" s="216" t="s">
        <v>73</v>
      </c>
      <c r="AV147" s="12" t="s">
        <v>82</v>
      </c>
      <c r="AW147" s="12" t="s">
        <v>30</v>
      </c>
      <c r="AX147" s="12" t="s">
        <v>73</v>
      </c>
      <c r="AY147" s="216" t="s">
        <v>153</v>
      </c>
    </row>
    <row r="148" spans="1:65" s="12" customFormat="1" ht="11.25">
      <c r="B148" s="205"/>
      <c r="C148" s="206"/>
      <c r="D148" s="207" t="s">
        <v>204</v>
      </c>
      <c r="E148" s="208" t="s">
        <v>1</v>
      </c>
      <c r="F148" s="209" t="s">
        <v>318</v>
      </c>
      <c r="G148" s="206"/>
      <c r="H148" s="210">
        <v>50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204</v>
      </c>
      <c r="AU148" s="216" t="s">
        <v>73</v>
      </c>
      <c r="AV148" s="12" t="s">
        <v>82</v>
      </c>
      <c r="AW148" s="12" t="s">
        <v>30</v>
      </c>
      <c r="AX148" s="12" t="s">
        <v>73</v>
      </c>
      <c r="AY148" s="216" t="s">
        <v>153</v>
      </c>
    </row>
    <row r="149" spans="1:65" s="12" customFormat="1" ht="11.25">
      <c r="B149" s="205"/>
      <c r="C149" s="206"/>
      <c r="D149" s="207" t="s">
        <v>204</v>
      </c>
      <c r="E149" s="208" t="s">
        <v>1</v>
      </c>
      <c r="F149" s="209" t="s">
        <v>319</v>
      </c>
      <c r="G149" s="206"/>
      <c r="H149" s="210">
        <v>8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204</v>
      </c>
      <c r="AU149" s="216" t="s">
        <v>73</v>
      </c>
      <c r="AV149" s="12" t="s">
        <v>82</v>
      </c>
      <c r="AW149" s="12" t="s">
        <v>30</v>
      </c>
      <c r="AX149" s="12" t="s">
        <v>73</v>
      </c>
      <c r="AY149" s="216" t="s">
        <v>153</v>
      </c>
    </row>
    <row r="150" spans="1:65" s="13" customFormat="1" ht="11.25">
      <c r="B150" s="222"/>
      <c r="C150" s="223"/>
      <c r="D150" s="207" t="s">
        <v>204</v>
      </c>
      <c r="E150" s="224" t="s">
        <v>1</v>
      </c>
      <c r="F150" s="225" t="s">
        <v>276</v>
      </c>
      <c r="G150" s="223"/>
      <c r="H150" s="226">
        <v>80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204</v>
      </c>
      <c r="AU150" s="232" t="s">
        <v>73</v>
      </c>
      <c r="AV150" s="13" t="s">
        <v>152</v>
      </c>
      <c r="AW150" s="13" t="s">
        <v>30</v>
      </c>
      <c r="AX150" s="13" t="s">
        <v>80</v>
      </c>
      <c r="AY150" s="232" t="s">
        <v>153</v>
      </c>
    </row>
    <row r="151" spans="1:65" s="2" customFormat="1" ht="44.25" customHeight="1">
      <c r="A151" s="32"/>
      <c r="B151" s="33"/>
      <c r="C151" s="182" t="s">
        <v>219</v>
      </c>
      <c r="D151" s="182" t="s">
        <v>154</v>
      </c>
      <c r="E151" s="183" t="s">
        <v>329</v>
      </c>
      <c r="F151" s="184" t="s">
        <v>330</v>
      </c>
      <c r="G151" s="185" t="s">
        <v>190</v>
      </c>
      <c r="H151" s="186">
        <v>32</v>
      </c>
      <c r="I151" s="187"/>
      <c r="J151" s="188">
        <f>ROUND(I151*H151,2)</f>
        <v>0</v>
      </c>
      <c r="K151" s="184" t="s">
        <v>267</v>
      </c>
      <c r="L151" s="37"/>
      <c r="M151" s="217" t="s">
        <v>1</v>
      </c>
      <c r="N151" s="218" t="s">
        <v>38</v>
      </c>
      <c r="O151" s="219"/>
      <c r="P151" s="220">
        <f>O151*H151</f>
        <v>0</v>
      </c>
      <c r="Q151" s="220">
        <v>3.2000000000000002E-3</v>
      </c>
      <c r="R151" s="220">
        <f>Q151*H151</f>
        <v>0.1024</v>
      </c>
      <c r="S151" s="220">
        <v>0</v>
      </c>
      <c r="T151" s="22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73</v>
      </c>
      <c r="AY151" s="15" t="s">
        <v>153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5" t="s">
        <v>80</v>
      </c>
      <c r="BK151" s="194">
        <f>ROUND(I151*H151,2)</f>
        <v>0</v>
      </c>
      <c r="BL151" s="15" t="s">
        <v>80</v>
      </c>
      <c r="BM151" s="193" t="s">
        <v>331</v>
      </c>
    </row>
    <row r="152" spans="1:65" s="2" customFormat="1" ht="6.95" customHeight="1">
      <c r="A152" s="3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37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sheetProtection algorithmName="SHA-512" hashValue="MkKsTZ4aGK+Id80AfveniMYiwK2kdXZnLBBpr2/LbF9L4VKOUtquu16GKEFdl5b8oWk6z7EMi8LFra7FmaTL+w==" saltValue="0Po/BX124/+M0xT7GINPbf/yBOaqrBHf2F7tEpQx+hl/va7ZW9bM3goO9/fpi55sgIVU8+57osSyUvHal9jpXQ==" spinCount="100000" sheet="1" objects="1" scenarios="1" formatColumns="0" formatRows="0" autoFilter="0"/>
  <autoFilter ref="C119:K151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99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439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332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ROUND((SUM(BE121:BE154)),  2)</f>
        <v>0</v>
      </c>
      <c r="G35" s="32"/>
      <c r="H35" s="32"/>
      <c r="I35" s="128">
        <v>0.21</v>
      </c>
      <c r="J35" s="127">
        <f>ROUND(((SUM(BE121:BE154))*I35),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ROUND((SUM(BF121:BF154)),  2)</f>
        <v>0</v>
      </c>
      <c r="G36" s="32"/>
      <c r="H36" s="32"/>
      <c r="I36" s="128">
        <v>0.15</v>
      </c>
      <c r="J36" s="127">
        <f>ROUND(((SUM(BF121:BF154))*I36),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ROUND((SUM(BG121:BG154)),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ROUND((SUM(BH121:BH154)),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ROUND((SUM(BI121:BI154)),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439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03 - Vnitřní technologie PZS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439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03 - Vnitřní technologie PZS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SUM(P123:P154)</f>
        <v>0</v>
      </c>
      <c r="Q122" s="176"/>
      <c r="R122" s="177">
        <f>SUM(R123:R154)</f>
        <v>0</v>
      </c>
      <c r="S122" s="176"/>
      <c r="T122" s="178">
        <f>SUM(T123:T154)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SUM(BK123:BK154)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333</v>
      </c>
      <c r="F123" s="184" t="s">
        <v>334</v>
      </c>
      <c r="G123" s="185" t="s">
        <v>157</v>
      </c>
      <c r="H123" s="186">
        <v>29</v>
      </c>
      <c r="I123" s="187"/>
      <c r="J123" s="188">
        <f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5" t="s">
        <v>80</v>
      </c>
      <c r="BK123" s="194">
        <f>ROUND(I123*H123,2)</f>
        <v>0</v>
      </c>
      <c r="BL123" s="15" t="s">
        <v>80</v>
      </c>
      <c r="BM123" s="193" t="s">
        <v>335</v>
      </c>
    </row>
    <row r="124" spans="1:65" s="2" customFormat="1" ht="16.5" customHeight="1">
      <c r="A124" s="32"/>
      <c r="B124" s="33"/>
      <c r="C124" s="182" t="s">
        <v>82</v>
      </c>
      <c r="D124" s="182" t="s">
        <v>154</v>
      </c>
      <c r="E124" s="183" t="s">
        <v>339</v>
      </c>
      <c r="F124" s="184" t="s">
        <v>340</v>
      </c>
      <c r="G124" s="185" t="s">
        <v>157</v>
      </c>
      <c r="H124" s="186">
        <v>1</v>
      </c>
      <c r="I124" s="187"/>
      <c r="J124" s="188">
        <f>ROUND(I124*H124,2)</f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80</v>
      </c>
      <c r="BK124" s="194">
        <f>ROUND(I124*H124,2)</f>
        <v>0</v>
      </c>
      <c r="BL124" s="15" t="s">
        <v>80</v>
      </c>
      <c r="BM124" s="193" t="s">
        <v>341</v>
      </c>
    </row>
    <row r="125" spans="1:65" s="2" customFormat="1" ht="44.25" customHeight="1">
      <c r="A125" s="32"/>
      <c r="B125" s="33"/>
      <c r="C125" s="195" t="s">
        <v>163</v>
      </c>
      <c r="D125" s="195" t="s">
        <v>164</v>
      </c>
      <c r="E125" s="196" t="s">
        <v>342</v>
      </c>
      <c r="F125" s="197" t="s">
        <v>343</v>
      </c>
      <c r="G125" s="198" t="s">
        <v>344</v>
      </c>
      <c r="H125" s="199">
        <v>0.9</v>
      </c>
      <c r="I125" s="200"/>
      <c r="J125" s="201">
        <f>ROUND(I125*H125,2)</f>
        <v>0</v>
      </c>
      <c r="K125" s="197" t="s">
        <v>158</v>
      </c>
      <c r="L125" s="202"/>
      <c r="M125" s="203" t="s">
        <v>1</v>
      </c>
      <c r="N125" s="204" t="s">
        <v>38</v>
      </c>
      <c r="O125" s="69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82</v>
      </c>
      <c r="AT125" s="193" t="s">
        <v>164</v>
      </c>
      <c r="AU125" s="193" t="s">
        <v>80</v>
      </c>
      <c r="AY125" s="15" t="s">
        <v>153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80</v>
      </c>
      <c r="BK125" s="194">
        <f>ROUND(I125*H125,2)</f>
        <v>0</v>
      </c>
      <c r="BL125" s="15" t="s">
        <v>80</v>
      </c>
      <c r="BM125" s="193" t="s">
        <v>345</v>
      </c>
    </row>
    <row r="126" spans="1:65" s="2" customFormat="1" ht="19.5">
      <c r="A126" s="32"/>
      <c r="B126" s="33"/>
      <c r="C126" s="34"/>
      <c r="D126" s="207" t="s">
        <v>346</v>
      </c>
      <c r="E126" s="34"/>
      <c r="F126" s="233" t="s">
        <v>347</v>
      </c>
      <c r="G126" s="34"/>
      <c r="H126" s="34"/>
      <c r="I126" s="234"/>
      <c r="J126" s="34"/>
      <c r="K126" s="34"/>
      <c r="L126" s="37"/>
      <c r="M126" s="235"/>
      <c r="N126" s="236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346</v>
      </c>
      <c r="AU126" s="15" t="s">
        <v>80</v>
      </c>
    </row>
    <row r="127" spans="1:65" s="2" customFormat="1" ht="44.25" customHeight="1">
      <c r="A127" s="32"/>
      <c r="B127" s="33"/>
      <c r="C127" s="195" t="s">
        <v>152</v>
      </c>
      <c r="D127" s="195" t="s">
        <v>164</v>
      </c>
      <c r="E127" s="196" t="s">
        <v>348</v>
      </c>
      <c r="F127" s="197" t="s">
        <v>349</v>
      </c>
      <c r="G127" s="198" t="s">
        <v>157</v>
      </c>
      <c r="H127" s="199">
        <v>1</v>
      </c>
      <c r="I127" s="200"/>
      <c r="J127" s="201">
        <f t="shared" ref="J127:J136" si="0">ROUND(I127*H127,2)</f>
        <v>0</v>
      </c>
      <c r="K127" s="197" t="s">
        <v>158</v>
      </c>
      <c r="L127" s="202"/>
      <c r="M127" s="203" t="s">
        <v>1</v>
      </c>
      <c r="N127" s="204" t="s">
        <v>38</v>
      </c>
      <c r="O127" s="69"/>
      <c r="P127" s="191">
        <f t="shared" ref="P127:P136" si="1">O127*H127</f>
        <v>0</v>
      </c>
      <c r="Q127" s="191">
        <v>0</v>
      </c>
      <c r="R127" s="191">
        <f t="shared" ref="R127:R136" si="2">Q127*H127</f>
        <v>0</v>
      </c>
      <c r="S127" s="191">
        <v>0</v>
      </c>
      <c r="T127" s="192">
        <f t="shared" ref="T127:T136" si="3"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82</v>
      </c>
      <c r="AT127" s="193" t="s">
        <v>164</v>
      </c>
      <c r="AU127" s="193" t="s">
        <v>80</v>
      </c>
      <c r="AY127" s="15" t="s">
        <v>153</v>
      </c>
      <c r="BE127" s="194">
        <f t="shared" ref="BE127:BE136" si="4">IF(N127="základní",J127,0)</f>
        <v>0</v>
      </c>
      <c r="BF127" s="194">
        <f t="shared" ref="BF127:BF136" si="5">IF(N127="snížená",J127,0)</f>
        <v>0</v>
      </c>
      <c r="BG127" s="194">
        <f t="shared" ref="BG127:BG136" si="6">IF(N127="zákl. přenesená",J127,0)</f>
        <v>0</v>
      </c>
      <c r="BH127" s="194">
        <f t="shared" ref="BH127:BH136" si="7">IF(N127="sníž. přenesená",J127,0)</f>
        <v>0</v>
      </c>
      <c r="BI127" s="194">
        <f t="shared" ref="BI127:BI136" si="8">IF(N127="nulová",J127,0)</f>
        <v>0</v>
      </c>
      <c r="BJ127" s="15" t="s">
        <v>80</v>
      </c>
      <c r="BK127" s="194">
        <f t="shared" ref="BK127:BK136" si="9">ROUND(I127*H127,2)</f>
        <v>0</v>
      </c>
      <c r="BL127" s="15" t="s">
        <v>80</v>
      </c>
      <c r="BM127" s="193" t="s">
        <v>350</v>
      </c>
    </row>
    <row r="128" spans="1:65" s="2" customFormat="1" ht="24.2" customHeight="1">
      <c r="A128" s="32"/>
      <c r="B128" s="33"/>
      <c r="C128" s="182" t="s">
        <v>171</v>
      </c>
      <c r="D128" s="182" t="s">
        <v>154</v>
      </c>
      <c r="E128" s="183" t="s">
        <v>351</v>
      </c>
      <c r="F128" s="184" t="s">
        <v>352</v>
      </c>
      <c r="G128" s="185" t="s">
        <v>157</v>
      </c>
      <c r="H128" s="186">
        <v>1</v>
      </c>
      <c r="I128" s="187"/>
      <c r="J128" s="188">
        <f t="shared" si="0"/>
        <v>0</v>
      </c>
      <c r="K128" s="184" t="s">
        <v>158</v>
      </c>
      <c r="L128" s="37"/>
      <c r="M128" s="189" t="s">
        <v>1</v>
      </c>
      <c r="N128" s="190" t="s">
        <v>38</v>
      </c>
      <c r="O128" s="69"/>
      <c r="P128" s="191">
        <f t="shared" si="1"/>
        <v>0</v>
      </c>
      <c r="Q128" s="191">
        <v>0</v>
      </c>
      <c r="R128" s="191">
        <f t="shared" si="2"/>
        <v>0</v>
      </c>
      <c r="S128" s="191">
        <v>0</v>
      </c>
      <c r="T128" s="192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80</v>
      </c>
      <c r="AY128" s="15" t="s">
        <v>153</v>
      </c>
      <c r="BE128" s="194">
        <f t="shared" si="4"/>
        <v>0</v>
      </c>
      <c r="BF128" s="194">
        <f t="shared" si="5"/>
        <v>0</v>
      </c>
      <c r="BG128" s="194">
        <f t="shared" si="6"/>
        <v>0</v>
      </c>
      <c r="BH128" s="194">
        <f t="shared" si="7"/>
        <v>0</v>
      </c>
      <c r="BI128" s="194">
        <f t="shared" si="8"/>
        <v>0</v>
      </c>
      <c r="BJ128" s="15" t="s">
        <v>80</v>
      </c>
      <c r="BK128" s="194">
        <f t="shared" si="9"/>
        <v>0</v>
      </c>
      <c r="BL128" s="15" t="s">
        <v>80</v>
      </c>
      <c r="BM128" s="193" t="s">
        <v>353</v>
      </c>
    </row>
    <row r="129" spans="1:65" s="2" customFormat="1" ht="16.5" customHeight="1">
      <c r="A129" s="32"/>
      <c r="B129" s="33"/>
      <c r="C129" s="195" t="s">
        <v>175</v>
      </c>
      <c r="D129" s="195" t="s">
        <v>164</v>
      </c>
      <c r="E129" s="196" t="s">
        <v>354</v>
      </c>
      <c r="F129" s="197" t="s">
        <v>355</v>
      </c>
      <c r="G129" s="198" t="s">
        <v>157</v>
      </c>
      <c r="H129" s="199">
        <v>4</v>
      </c>
      <c r="I129" s="200"/>
      <c r="J129" s="201">
        <f t="shared" si="0"/>
        <v>0</v>
      </c>
      <c r="K129" s="197" t="s">
        <v>158</v>
      </c>
      <c r="L129" s="202"/>
      <c r="M129" s="203" t="s">
        <v>1</v>
      </c>
      <c r="N129" s="204" t="s">
        <v>38</v>
      </c>
      <c r="O129" s="69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82</v>
      </c>
      <c r="AT129" s="193" t="s">
        <v>164</v>
      </c>
      <c r="AU129" s="193" t="s">
        <v>80</v>
      </c>
      <c r="AY129" s="15" t="s">
        <v>153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5" t="s">
        <v>80</v>
      </c>
      <c r="BK129" s="194">
        <f t="shared" si="9"/>
        <v>0</v>
      </c>
      <c r="BL129" s="15" t="s">
        <v>80</v>
      </c>
      <c r="BM129" s="193" t="s">
        <v>356</v>
      </c>
    </row>
    <row r="130" spans="1:65" s="2" customFormat="1" ht="49.15" customHeight="1">
      <c r="A130" s="32"/>
      <c r="B130" s="33"/>
      <c r="C130" s="195" t="s">
        <v>179</v>
      </c>
      <c r="D130" s="195" t="s">
        <v>164</v>
      </c>
      <c r="E130" s="196" t="s">
        <v>357</v>
      </c>
      <c r="F130" s="197" t="s">
        <v>358</v>
      </c>
      <c r="G130" s="198" t="s">
        <v>157</v>
      </c>
      <c r="H130" s="199">
        <v>2</v>
      </c>
      <c r="I130" s="200"/>
      <c r="J130" s="201">
        <f t="shared" si="0"/>
        <v>0</v>
      </c>
      <c r="K130" s="197" t="s">
        <v>158</v>
      </c>
      <c r="L130" s="202"/>
      <c r="M130" s="203" t="s">
        <v>1</v>
      </c>
      <c r="N130" s="204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82</v>
      </c>
      <c r="AT130" s="193" t="s">
        <v>164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359</v>
      </c>
    </row>
    <row r="131" spans="1:65" s="2" customFormat="1" ht="24.2" customHeight="1">
      <c r="A131" s="32"/>
      <c r="B131" s="33"/>
      <c r="C131" s="182" t="s">
        <v>183</v>
      </c>
      <c r="D131" s="182" t="s">
        <v>154</v>
      </c>
      <c r="E131" s="183" t="s">
        <v>360</v>
      </c>
      <c r="F131" s="184" t="s">
        <v>361</v>
      </c>
      <c r="G131" s="185" t="s">
        <v>157</v>
      </c>
      <c r="H131" s="186">
        <v>2</v>
      </c>
      <c r="I131" s="187"/>
      <c r="J131" s="188">
        <f t="shared" si="0"/>
        <v>0</v>
      </c>
      <c r="K131" s="184" t="s">
        <v>158</v>
      </c>
      <c r="L131" s="37"/>
      <c r="M131" s="189" t="s">
        <v>1</v>
      </c>
      <c r="N131" s="190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80</v>
      </c>
      <c r="AT131" s="193" t="s">
        <v>154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362</v>
      </c>
    </row>
    <row r="132" spans="1:65" s="2" customFormat="1" ht="24.2" customHeight="1">
      <c r="A132" s="32"/>
      <c r="B132" s="33"/>
      <c r="C132" s="182" t="s">
        <v>187</v>
      </c>
      <c r="D132" s="182" t="s">
        <v>154</v>
      </c>
      <c r="E132" s="183" t="s">
        <v>363</v>
      </c>
      <c r="F132" s="184" t="s">
        <v>364</v>
      </c>
      <c r="G132" s="185" t="s">
        <v>157</v>
      </c>
      <c r="H132" s="186">
        <v>29</v>
      </c>
      <c r="I132" s="187"/>
      <c r="J132" s="188">
        <f t="shared" si="0"/>
        <v>0</v>
      </c>
      <c r="K132" s="184" t="s">
        <v>158</v>
      </c>
      <c r="L132" s="37"/>
      <c r="M132" s="189" t="s">
        <v>1</v>
      </c>
      <c r="N132" s="190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80</v>
      </c>
      <c r="AT132" s="193" t="s">
        <v>154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365</v>
      </c>
    </row>
    <row r="133" spans="1:65" s="2" customFormat="1" ht="16.5" customHeight="1">
      <c r="A133" s="32"/>
      <c r="B133" s="33"/>
      <c r="C133" s="182" t="s">
        <v>192</v>
      </c>
      <c r="D133" s="182" t="s">
        <v>154</v>
      </c>
      <c r="E133" s="183" t="s">
        <v>366</v>
      </c>
      <c r="F133" s="184" t="s">
        <v>367</v>
      </c>
      <c r="G133" s="185" t="s">
        <v>157</v>
      </c>
      <c r="H133" s="186">
        <v>29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368</v>
      </c>
    </row>
    <row r="134" spans="1:65" s="2" customFormat="1" ht="21.75" customHeight="1">
      <c r="A134" s="32"/>
      <c r="B134" s="33"/>
      <c r="C134" s="195" t="s">
        <v>196</v>
      </c>
      <c r="D134" s="195" t="s">
        <v>164</v>
      </c>
      <c r="E134" s="196" t="s">
        <v>369</v>
      </c>
      <c r="F134" s="197" t="s">
        <v>370</v>
      </c>
      <c r="G134" s="198" t="s">
        <v>157</v>
      </c>
      <c r="H134" s="199">
        <v>1</v>
      </c>
      <c r="I134" s="200"/>
      <c r="J134" s="201">
        <f t="shared" si="0"/>
        <v>0</v>
      </c>
      <c r="K134" s="197" t="s">
        <v>158</v>
      </c>
      <c r="L134" s="202"/>
      <c r="M134" s="203" t="s">
        <v>1</v>
      </c>
      <c r="N134" s="204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82</v>
      </c>
      <c r="AT134" s="193" t="s">
        <v>164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371</v>
      </c>
    </row>
    <row r="135" spans="1:65" s="2" customFormat="1" ht="16.5" customHeight="1">
      <c r="A135" s="32"/>
      <c r="B135" s="33"/>
      <c r="C135" s="182" t="s">
        <v>200</v>
      </c>
      <c r="D135" s="182" t="s">
        <v>154</v>
      </c>
      <c r="E135" s="183" t="s">
        <v>378</v>
      </c>
      <c r="F135" s="184" t="s">
        <v>379</v>
      </c>
      <c r="G135" s="185" t="s">
        <v>157</v>
      </c>
      <c r="H135" s="186">
        <v>1</v>
      </c>
      <c r="I135" s="187"/>
      <c r="J135" s="188">
        <f t="shared" si="0"/>
        <v>0</v>
      </c>
      <c r="K135" s="184" t="s">
        <v>158</v>
      </c>
      <c r="L135" s="37"/>
      <c r="M135" s="189" t="s">
        <v>1</v>
      </c>
      <c r="N135" s="190" t="s">
        <v>38</v>
      </c>
      <c r="O135" s="69"/>
      <c r="P135" s="191">
        <f t="shared" si="1"/>
        <v>0</v>
      </c>
      <c r="Q135" s="191">
        <v>0</v>
      </c>
      <c r="R135" s="191">
        <f t="shared" si="2"/>
        <v>0</v>
      </c>
      <c r="S135" s="191">
        <v>0</v>
      </c>
      <c r="T135" s="192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3" t="s">
        <v>80</v>
      </c>
      <c r="AT135" s="193" t="s">
        <v>154</v>
      </c>
      <c r="AU135" s="193" t="s">
        <v>80</v>
      </c>
      <c r="AY135" s="15" t="s">
        <v>153</v>
      </c>
      <c r="BE135" s="194">
        <f t="shared" si="4"/>
        <v>0</v>
      </c>
      <c r="BF135" s="194">
        <f t="shared" si="5"/>
        <v>0</v>
      </c>
      <c r="BG135" s="194">
        <f t="shared" si="6"/>
        <v>0</v>
      </c>
      <c r="BH135" s="194">
        <f t="shared" si="7"/>
        <v>0</v>
      </c>
      <c r="BI135" s="194">
        <f t="shared" si="8"/>
        <v>0</v>
      </c>
      <c r="BJ135" s="15" t="s">
        <v>80</v>
      </c>
      <c r="BK135" s="194">
        <f t="shared" si="9"/>
        <v>0</v>
      </c>
      <c r="BL135" s="15" t="s">
        <v>80</v>
      </c>
      <c r="BM135" s="193" t="s">
        <v>380</v>
      </c>
    </row>
    <row r="136" spans="1:65" s="2" customFormat="1" ht="16.5" customHeight="1">
      <c r="A136" s="32"/>
      <c r="B136" s="33"/>
      <c r="C136" s="182" t="s">
        <v>206</v>
      </c>
      <c r="D136" s="182" t="s">
        <v>154</v>
      </c>
      <c r="E136" s="183" t="s">
        <v>381</v>
      </c>
      <c r="F136" s="184" t="s">
        <v>382</v>
      </c>
      <c r="G136" s="185" t="s">
        <v>383</v>
      </c>
      <c r="H136" s="186">
        <v>50</v>
      </c>
      <c r="I136" s="187"/>
      <c r="J136" s="188">
        <f t="shared" si="0"/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 t="shared" si="1"/>
        <v>0</v>
      </c>
      <c r="Q136" s="191">
        <v>0</v>
      </c>
      <c r="R136" s="191">
        <f t="shared" si="2"/>
        <v>0</v>
      </c>
      <c r="S136" s="191">
        <v>0</v>
      </c>
      <c r="T136" s="192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80</v>
      </c>
      <c r="AY136" s="15" t="s">
        <v>153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15" t="s">
        <v>80</v>
      </c>
      <c r="BK136" s="194">
        <f t="shared" si="9"/>
        <v>0</v>
      </c>
      <c r="BL136" s="15" t="s">
        <v>80</v>
      </c>
      <c r="BM136" s="193" t="s">
        <v>384</v>
      </c>
    </row>
    <row r="137" spans="1:65" s="2" customFormat="1" ht="19.5">
      <c r="A137" s="32"/>
      <c r="B137" s="33"/>
      <c r="C137" s="34"/>
      <c r="D137" s="207" t="s">
        <v>346</v>
      </c>
      <c r="E137" s="34"/>
      <c r="F137" s="233" t="s">
        <v>385</v>
      </c>
      <c r="G137" s="34"/>
      <c r="H137" s="34"/>
      <c r="I137" s="234"/>
      <c r="J137" s="34"/>
      <c r="K137" s="34"/>
      <c r="L137" s="37"/>
      <c r="M137" s="235"/>
      <c r="N137" s="236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346</v>
      </c>
      <c r="AU137" s="15" t="s">
        <v>80</v>
      </c>
    </row>
    <row r="138" spans="1:65" s="2" customFormat="1" ht="16.5" customHeight="1">
      <c r="A138" s="32"/>
      <c r="B138" s="33"/>
      <c r="C138" s="182" t="s">
        <v>210</v>
      </c>
      <c r="D138" s="182" t="s">
        <v>154</v>
      </c>
      <c r="E138" s="183" t="s">
        <v>381</v>
      </c>
      <c r="F138" s="184" t="s">
        <v>382</v>
      </c>
      <c r="G138" s="185" t="s">
        <v>383</v>
      </c>
      <c r="H138" s="186">
        <v>15</v>
      </c>
      <c r="I138" s="187"/>
      <c r="J138" s="188">
        <f>ROUND(I138*H138,2)</f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80</v>
      </c>
      <c r="AY138" s="15" t="s">
        <v>153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80</v>
      </c>
      <c r="BK138" s="194">
        <f>ROUND(I138*H138,2)</f>
        <v>0</v>
      </c>
      <c r="BL138" s="15" t="s">
        <v>80</v>
      </c>
      <c r="BM138" s="193" t="s">
        <v>386</v>
      </c>
    </row>
    <row r="139" spans="1:65" s="2" customFormat="1" ht="19.5">
      <c r="A139" s="32"/>
      <c r="B139" s="33"/>
      <c r="C139" s="34"/>
      <c r="D139" s="207" t="s">
        <v>346</v>
      </c>
      <c r="E139" s="34"/>
      <c r="F139" s="233" t="s">
        <v>387</v>
      </c>
      <c r="G139" s="34"/>
      <c r="H139" s="34"/>
      <c r="I139" s="234"/>
      <c r="J139" s="34"/>
      <c r="K139" s="34"/>
      <c r="L139" s="37"/>
      <c r="M139" s="235"/>
      <c r="N139" s="236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346</v>
      </c>
      <c r="AU139" s="15" t="s">
        <v>80</v>
      </c>
    </row>
    <row r="140" spans="1:65" s="2" customFormat="1" ht="16.5" customHeight="1">
      <c r="A140" s="32"/>
      <c r="B140" s="33"/>
      <c r="C140" s="182" t="s">
        <v>8</v>
      </c>
      <c r="D140" s="182" t="s">
        <v>154</v>
      </c>
      <c r="E140" s="183" t="s">
        <v>388</v>
      </c>
      <c r="F140" s="184" t="s">
        <v>389</v>
      </c>
      <c r="G140" s="185" t="s">
        <v>383</v>
      </c>
      <c r="H140" s="186">
        <v>20</v>
      </c>
      <c r="I140" s="187"/>
      <c r="J140" s="188">
        <f t="shared" ref="J140:J151" si="10">ROUND(I140*H140,2)</f>
        <v>0</v>
      </c>
      <c r="K140" s="184" t="s">
        <v>158</v>
      </c>
      <c r="L140" s="37"/>
      <c r="M140" s="189" t="s">
        <v>1</v>
      </c>
      <c r="N140" s="190" t="s">
        <v>38</v>
      </c>
      <c r="O140" s="69"/>
      <c r="P140" s="191">
        <f t="shared" ref="P140:P151" si="11">O140*H140</f>
        <v>0</v>
      </c>
      <c r="Q140" s="191">
        <v>0</v>
      </c>
      <c r="R140" s="191">
        <f t="shared" ref="R140:R151" si="12">Q140*H140</f>
        <v>0</v>
      </c>
      <c r="S140" s="191">
        <v>0</v>
      </c>
      <c r="T140" s="192">
        <f t="shared" ref="T140:T151" si="13"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80</v>
      </c>
      <c r="AT140" s="193" t="s">
        <v>154</v>
      </c>
      <c r="AU140" s="193" t="s">
        <v>80</v>
      </c>
      <c r="AY140" s="15" t="s">
        <v>153</v>
      </c>
      <c r="BE140" s="194">
        <f t="shared" ref="BE140:BE151" si="14">IF(N140="základní",J140,0)</f>
        <v>0</v>
      </c>
      <c r="BF140" s="194">
        <f t="shared" ref="BF140:BF151" si="15">IF(N140="snížená",J140,0)</f>
        <v>0</v>
      </c>
      <c r="BG140" s="194">
        <f t="shared" ref="BG140:BG151" si="16">IF(N140="zákl. přenesená",J140,0)</f>
        <v>0</v>
      </c>
      <c r="BH140" s="194">
        <f t="shared" ref="BH140:BH151" si="17">IF(N140="sníž. přenesená",J140,0)</f>
        <v>0</v>
      </c>
      <c r="BI140" s="194">
        <f t="shared" ref="BI140:BI151" si="18">IF(N140="nulová",J140,0)</f>
        <v>0</v>
      </c>
      <c r="BJ140" s="15" t="s">
        <v>80</v>
      </c>
      <c r="BK140" s="194">
        <f t="shared" ref="BK140:BK151" si="19">ROUND(I140*H140,2)</f>
        <v>0</v>
      </c>
      <c r="BL140" s="15" t="s">
        <v>80</v>
      </c>
      <c r="BM140" s="193" t="s">
        <v>390</v>
      </c>
    </row>
    <row r="141" spans="1:65" s="2" customFormat="1" ht="16.5" customHeight="1">
      <c r="A141" s="32"/>
      <c r="B141" s="33"/>
      <c r="C141" s="182" t="s">
        <v>219</v>
      </c>
      <c r="D141" s="182" t="s">
        <v>154</v>
      </c>
      <c r="E141" s="183" t="s">
        <v>391</v>
      </c>
      <c r="F141" s="184" t="s">
        <v>392</v>
      </c>
      <c r="G141" s="185" t="s">
        <v>157</v>
      </c>
      <c r="H141" s="186">
        <v>4</v>
      </c>
      <c r="I141" s="187"/>
      <c r="J141" s="188">
        <f t="shared" si="10"/>
        <v>0</v>
      </c>
      <c r="K141" s="184" t="s">
        <v>158</v>
      </c>
      <c r="L141" s="37"/>
      <c r="M141" s="189" t="s">
        <v>1</v>
      </c>
      <c r="N141" s="190" t="s">
        <v>38</v>
      </c>
      <c r="O141" s="69"/>
      <c r="P141" s="191">
        <f t="shared" si="11"/>
        <v>0</v>
      </c>
      <c r="Q141" s="191">
        <v>0</v>
      </c>
      <c r="R141" s="191">
        <f t="shared" si="12"/>
        <v>0</v>
      </c>
      <c r="S141" s="191">
        <v>0</v>
      </c>
      <c r="T141" s="192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3" t="s">
        <v>80</v>
      </c>
      <c r="AT141" s="193" t="s">
        <v>154</v>
      </c>
      <c r="AU141" s="193" t="s">
        <v>80</v>
      </c>
      <c r="AY141" s="15" t="s">
        <v>153</v>
      </c>
      <c r="BE141" s="194">
        <f t="shared" si="14"/>
        <v>0</v>
      </c>
      <c r="BF141" s="194">
        <f t="shared" si="15"/>
        <v>0</v>
      </c>
      <c r="BG141" s="194">
        <f t="shared" si="16"/>
        <v>0</v>
      </c>
      <c r="BH141" s="194">
        <f t="shared" si="17"/>
        <v>0</v>
      </c>
      <c r="BI141" s="194">
        <f t="shared" si="18"/>
        <v>0</v>
      </c>
      <c r="BJ141" s="15" t="s">
        <v>80</v>
      </c>
      <c r="BK141" s="194">
        <f t="shared" si="19"/>
        <v>0</v>
      </c>
      <c r="BL141" s="15" t="s">
        <v>80</v>
      </c>
      <c r="BM141" s="193" t="s">
        <v>393</v>
      </c>
    </row>
    <row r="142" spans="1:65" s="2" customFormat="1" ht="16.5" customHeight="1">
      <c r="A142" s="32"/>
      <c r="B142" s="33"/>
      <c r="C142" s="182" t="s">
        <v>224</v>
      </c>
      <c r="D142" s="182" t="s">
        <v>154</v>
      </c>
      <c r="E142" s="183" t="s">
        <v>394</v>
      </c>
      <c r="F142" s="184" t="s">
        <v>395</v>
      </c>
      <c r="G142" s="185" t="s">
        <v>157</v>
      </c>
      <c r="H142" s="186">
        <v>1</v>
      </c>
      <c r="I142" s="187"/>
      <c r="J142" s="188">
        <f t="shared" si="10"/>
        <v>0</v>
      </c>
      <c r="K142" s="184" t="s">
        <v>158</v>
      </c>
      <c r="L142" s="37"/>
      <c r="M142" s="189" t="s">
        <v>1</v>
      </c>
      <c r="N142" s="190" t="s">
        <v>38</v>
      </c>
      <c r="O142" s="69"/>
      <c r="P142" s="191">
        <f t="shared" si="11"/>
        <v>0</v>
      </c>
      <c r="Q142" s="191">
        <v>0</v>
      </c>
      <c r="R142" s="191">
        <f t="shared" si="12"/>
        <v>0</v>
      </c>
      <c r="S142" s="191">
        <v>0</v>
      </c>
      <c r="T142" s="192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80</v>
      </c>
      <c r="AT142" s="193" t="s">
        <v>154</v>
      </c>
      <c r="AU142" s="193" t="s">
        <v>80</v>
      </c>
      <c r="AY142" s="15" t="s">
        <v>153</v>
      </c>
      <c r="BE142" s="194">
        <f t="shared" si="14"/>
        <v>0</v>
      </c>
      <c r="BF142" s="194">
        <f t="shared" si="15"/>
        <v>0</v>
      </c>
      <c r="BG142" s="194">
        <f t="shared" si="16"/>
        <v>0</v>
      </c>
      <c r="BH142" s="194">
        <f t="shared" si="17"/>
        <v>0</v>
      </c>
      <c r="BI142" s="194">
        <f t="shared" si="18"/>
        <v>0</v>
      </c>
      <c r="BJ142" s="15" t="s">
        <v>80</v>
      </c>
      <c r="BK142" s="194">
        <f t="shared" si="19"/>
        <v>0</v>
      </c>
      <c r="BL142" s="15" t="s">
        <v>80</v>
      </c>
      <c r="BM142" s="193" t="s">
        <v>396</v>
      </c>
    </row>
    <row r="143" spans="1:65" s="2" customFormat="1" ht="37.9" customHeight="1">
      <c r="A143" s="32"/>
      <c r="B143" s="33"/>
      <c r="C143" s="182" t="s">
        <v>228</v>
      </c>
      <c r="D143" s="182" t="s">
        <v>154</v>
      </c>
      <c r="E143" s="183" t="s">
        <v>397</v>
      </c>
      <c r="F143" s="184" t="s">
        <v>398</v>
      </c>
      <c r="G143" s="185" t="s">
        <v>157</v>
      </c>
      <c r="H143" s="186">
        <v>1</v>
      </c>
      <c r="I143" s="187"/>
      <c r="J143" s="188">
        <f t="shared" si="10"/>
        <v>0</v>
      </c>
      <c r="K143" s="184" t="s">
        <v>158</v>
      </c>
      <c r="L143" s="37"/>
      <c r="M143" s="189" t="s">
        <v>1</v>
      </c>
      <c r="N143" s="190" t="s">
        <v>38</v>
      </c>
      <c r="O143" s="69"/>
      <c r="P143" s="191">
        <f t="shared" si="11"/>
        <v>0</v>
      </c>
      <c r="Q143" s="191">
        <v>0</v>
      </c>
      <c r="R143" s="191">
        <f t="shared" si="12"/>
        <v>0</v>
      </c>
      <c r="S143" s="191">
        <v>0</v>
      </c>
      <c r="T143" s="192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80</v>
      </c>
      <c r="AT143" s="193" t="s">
        <v>154</v>
      </c>
      <c r="AU143" s="193" t="s">
        <v>80</v>
      </c>
      <c r="AY143" s="15" t="s">
        <v>153</v>
      </c>
      <c r="BE143" s="194">
        <f t="shared" si="14"/>
        <v>0</v>
      </c>
      <c r="BF143" s="194">
        <f t="shared" si="15"/>
        <v>0</v>
      </c>
      <c r="BG143" s="194">
        <f t="shared" si="16"/>
        <v>0</v>
      </c>
      <c r="BH143" s="194">
        <f t="shared" si="17"/>
        <v>0</v>
      </c>
      <c r="BI143" s="194">
        <f t="shared" si="18"/>
        <v>0</v>
      </c>
      <c r="BJ143" s="15" t="s">
        <v>80</v>
      </c>
      <c r="BK143" s="194">
        <f t="shared" si="19"/>
        <v>0</v>
      </c>
      <c r="BL143" s="15" t="s">
        <v>80</v>
      </c>
      <c r="BM143" s="193" t="s">
        <v>399</v>
      </c>
    </row>
    <row r="144" spans="1:65" s="2" customFormat="1" ht="37.9" customHeight="1">
      <c r="A144" s="32"/>
      <c r="B144" s="33"/>
      <c r="C144" s="182" t="s">
        <v>232</v>
      </c>
      <c r="D144" s="182" t="s">
        <v>154</v>
      </c>
      <c r="E144" s="183" t="s">
        <v>400</v>
      </c>
      <c r="F144" s="184" t="s">
        <v>401</v>
      </c>
      <c r="G144" s="185" t="s">
        <v>157</v>
      </c>
      <c r="H144" s="186">
        <v>1</v>
      </c>
      <c r="I144" s="187"/>
      <c r="J144" s="188">
        <f t="shared" si="10"/>
        <v>0</v>
      </c>
      <c r="K144" s="184" t="s">
        <v>158</v>
      </c>
      <c r="L144" s="37"/>
      <c r="M144" s="189" t="s">
        <v>1</v>
      </c>
      <c r="N144" s="190" t="s">
        <v>38</v>
      </c>
      <c r="O144" s="69"/>
      <c r="P144" s="191">
        <f t="shared" si="11"/>
        <v>0</v>
      </c>
      <c r="Q144" s="191">
        <v>0</v>
      </c>
      <c r="R144" s="191">
        <f t="shared" si="12"/>
        <v>0</v>
      </c>
      <c r="S144" s="191">
        <v>0</v>
      </c>
      <c r="T144" s="192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80</v>
      </c>
      <c r="AT144" s="193" t="s">
        <v>154</v>
      </c>
      <c r="AU144" s="193" t="s">
        <v>80</v>
      </c>
      <c r="AY144" s="15" t="s">
        <v>153</v>
      </c>
      <c r="BE144" s="194">
        <f t="shared" si="14"/>
        <v>0</v>
      </c>
      <c r="BF144" s="194">
        <f t="shared" si="15"/>
        <v>0</v>
      </c>
      <c r="BG144" s="194">
        <f t="shared" si="16"/>
        <v>0</v>
      </c>
      <c r="BH144" s="194">
        <f t="shared" si="17"/>
        <v>0</v>
      </c>
      <c r="BI144" s="194">
        <f t="shared" si="18"/>
        <v>0</v>
      </c>
      <c r="BJ144" s="15" t="s">
        <v>80</v>
      </c>
      <c r="BK144" s="194">
        <f t="shared" si="19"/>
        <v>0</v>
      </c>
      <c r="BL144" s="15" t="s">
        <v>80</v>
      </c>
      <c r="BM144" s="193" t="s">
        <v>402</v>
      </c>
    </row>
    <row r="145" spans="1:65" s="2" customFormat="1" ht="37.9" customHeight="1">
      <c r="A145" s="32"/>
      <c r="B145" s="33"/>
      <c r="C145" s="182" t="s">
        <v>236</v>
      </c>
      <c r="D145" s="182" t="s">
        <v>154</v>
      </c>
      <c r="E145" s="183" t="s">
        <v>403</v>
      </c>
      <c r="F145" s="184" t="s">
        <v>404</v>
      </c>
      <c r="G145" s="185" t="s">
        <v>157</v>
      </c>
      <c r="H145" s="186">
        <v>1</v>
      </c>
      <c r="I145" s="187"/>
      <c r="J145" s="188">
        <f t="shared" si="10"/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 t="shared" si="11"/>
        <v>0</v>
      </c>
      <c r="Q145" s="191">
        <v>0</v>
      </c>
      <c r="R145" s="191">
        <f t="shared" si="12"/>
        <v>0</v>
      </c>
      <c r="S145" s="191">
        <v>0</v>
      </c>
      <c r="T145" s="192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 t="shared" si="14"/>
        <v>0</v>
      </c>
      <c r="BF145" s="194">
        <f t="shared" si="15"/>
        <v>0</v>
      </c>
      <c r="BG145" s="194">
        <f t="shared" si="16"/>
        <v>0</v>
      </c>
      <c r="BH145" s="194">
        <f t="shared" si="17"/>
        <v>0</v>
      </c>
      <c r="BI145" s="194">
        <f t="shared" si="18"/>
        <v>0</v>
      </c>
      <c r="BJ145" s="15" t="s">
        <v>80</v>
      </c>
      <c r="BK145" s="194">
        <f t="shared" si="19"/>
        <v>0</v>
      </c>
      <c r="BL145" s="15" t="s">
        <v>80</v>
      </c>
      <c r="BM145" s="193" t="s">
        <v>405</v>
      </c>
    </row>
    <row r="146" spans="1:65" s="2" customFormat="1" ht="37.9" customHeight="1">
      <c r="A146" s="32"/>
      <c r="B146" s="33"/>
      <c r="C146" s="182" t="s">
        <v>7</v>
      </c>
      <c r="D146" s="182" t="s">
        <v>154</v>
      </c>
      <c r="E146" s="183" t="s">
        <v>409</v>
      </c>
      <c r="F146" s="184" t="s">
        <v>410</v>
      </c>
      <c r="G146" s="185" t="s">
        <v>157</v>
      </c>
      <c r="H146" s="186">
        <v>1</v>
      </c>
      <c r="I146" s="187"/>
      <c r="J146" s="188">
        <f t="shared" si="10"/>
        <v>0</v>
      </c>
      <c r="K146" s="184" t="s">
        <v>158</v>
      </c>
      <c r="L146" s="37"/>
      <c r="M146" s="189" t="s">
        <v>1</v>
      </c>
      <c r="N146" s="190" t="s">
        <v>38</v>
      </c>
      <c r="O146" s="69"/>
      <c r="P146" s="191">
        <f t="shared" si="11"/>
        <v>0</v>
      </c>
      <c r="Q146" s="191">
        <v>0</v>
      </c>
      <c r="R146" s="191">
        <f t="shared" si="12"/>
        <v>0</v>
      </c>
      <c r="S146" s="191">
        <v>0</v>
      </c>
      <c r="T146" s="192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80</v>
      </c>
      <c r="AT146" s="193" t="s">
        <v>154</v>
      </c>
      <c r="AU146" s="193" t="s">
        <v>80</v>
      </c>
      <c r="AY146" s="15" t="s">
        <v>153</v>
      </c>
      <c r="BE146" s="194">
        <f t="shared" si="14"/>
        <v>0</v>
      </c>
      <c r="BF146" s="194">
        <f t="shared" si="15"/>
        <v>0</v>
      </c>
      <c r="BG146" s="194">
        <f t="shared" si="16"/>
        <v>0</v>
      </c>
      <c r="BH146" s="194">
        <f t="shared" si="17"/>
        <v>0</v>
      </c>
      <c r="BI146" s="194">
        <f t="shared" si="18"/>
        <v>0</v>
      </c>
      <c r="BJ146" s="15" t="s">
        <v>80</v>
      </c>
      <c r="BK146" s="194">
        <f t="shared" si="19"/>
        <v>0</v>
      </c>
      <c r="BL146" s="15" t="s">
        <v>80</v>
      </c>
      <c r="BM146" s="193" t="s">
        <v>411</v>
      </c>
    </row>
    <row r="147" spans="1:65" s="2" customFormat="1" ht="24.2" customHeight="1">
      <c r="A147" s="32"/>
      <c r="B147" s="33"/>
      <c r="C147" s="182" t="s">
        <v>243</v>
      </c>
      <c r="D147" s="182" t="s">
        <v>154</v>
      </c>
      <c r="E147" s="183" t="s">
        <v>416</v>
      </c>
      <c r="F147" s="184" t="s">
        <v>417</v>
      </c>
      <c r="G147" s="185" t="s">
        <v>157</v>
      </c>
      <c r="H147" s="186">
        <v>1</v>
      </c>
      <c r="I147" s="187"/>
      <c r="J147" s="188">
        <f t="shared" si="10"/>
        <v>0</v>
      </c>
      <c r="K147" s="184" t="s">
        <v>158</v>
      </c>
      <c r="L147" s="37"/>
      <c r="M147" s="189" t="s">
        <v>1</v>
      </c>
      <c r="N147" s="190" t="s">
        <v>38</v>
      </c>
      <c r="O147" s="69"/>
      <c r="P147" s="191">
        <f t="shared" si="11"/>
        <v>0</v>
      </c>
      <c r="Q147" s="191">
        <v>0</v>
      </c>
      <c r="R147" s="191">
        <f t="shared" si="12"/>
        <v>0</v>
      </c>
      <c r="S147" s="191">
        <v>0</v>
      </c>
      <c r="T147" s="192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3" t="s">
        <v>80</v>
      </c>
      <c r="AT147" s="193" t="s">
        <v>154</v>
      </c>
      <c r="AU147" s="193" t="s">
        <v>80</v>
      </c>
      <c r="AY147" s="15" t="s">
        <v>153</v>
      </c>
      <c r="BE147" s="194">
        <f t="shared" si="14"/>
        <v>0</v>
      </c>
      <c r="BF147" s="194">
        <f t="shared" si="15"/>
        <v>0</v>
      </c>
      <c r="BG147" s="194">
        <f t="shared" si="16"/>
        <v>0</v>
      </c>
      <c r="BH147" s="194">
        <f t="shared" si="17"/>
        <v>0</v>
      </c>
      <c r="BI147" s="194">
        <f t="shared" si="18"/>
        <v>0</v>
      </c>
      <c r="BJ147" s="15" t="s">
        <v>80</v>
      </c>
      <c r="BK147" s="194">
        <f t="shared" si="19"/>
        <v>0</v>
      </c>
      <c r="BL147" s="15" t="s">
        <v>80</v>
      </c>
      <c r="BM147" s="193" t="s">
        <v>418</v>
      </c>
    </row>
    <row r="148" spans="1:65" s="2" customFormat="1" ht="24.2" customHeight="1">
      <c r="A148" s="32"/>
      <c r="B148" s="33"/>
      <c r="C148" s="182" t="s">
        <v>247</v>
      </c>
      <c r="D148" s="182" t="s">
        <v>154</v>
      </c>
      <c r="E148" s="183" t="s">
        <v>420</v>
      </c>
      <c r="F148" s="184" t="s">
        <v>421</v>
      </c>
      <c r="G148" s="185" t="s">
        <v>157</v>
      </c>
      <c r="H148" s="186">
        <v>1</v>
      </c>
      <c r="I148" s="187"/>
      <c r="J148" s="188">
        <f t="shared" si="10"/>
        <v>0</v>
      </c>
      <c r="K148" s="184" t="s">
        <v>158</v>
      </c>
      <c r="L148" s="37"/>
      <c r="M148" s="189" t="s">
        <v>1</v>
      </c>
      <c r="N148" s="190" t="s">
        <v>38</v>
      </c>
      <c r="O148" s="69"/>
      <c r="P148" s="191">
        <f t="shared" si="11"/>
        <v>0</v>
      </c>
      <c r="Q148" s="191">
        <v>0</v>
      </c>
      <c r="R148" s="191">
        <f t="shared" si="12"/>
        <v>0</v>
      </c>
      <c r="S148" s="191">
        <v>0</v>
      </c>
      <c r="T148" s="192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80</v>
      </c>
      <c r="AT148" s="193" t="s">
        <v>154</v>
      </c>
      <c r="AU148" s="193" t="s">
        <v>80</v>
      </c>
      <c r="AY148" s="15" t="s">
        <v>153</v>
      </c>
      <c r="BE148" s="194">
        <f t="shared" si="14"/>
        <v>0</v>
      </c>
      <c r="BF148" s="194">
        <f t="shared" si="15"/>
        <v>0</v>
      </c>
      <c r="BG148" s="194">
        <f t="shared" si="16"/>
        <v>0</v>
      </c>
      <c r="BH148" s="194">
        <f t="shared" si="17"/>
        <v>0</v>
      </c>
      <c r="BI148" s="194">
        <f t="shared" si="18"/>
        <v>0</v>
      </c>
      <c r="BJ148" s="15" t="s">
        <v>80</v>
      </c>
      <c r="BK148" s="194">
        <f t="shared" si="19"/>
        <v>0</v>
      </c>
      <c r="BL148" s="15" t="s">
        <v>80</v>
      </c>
      <c r="BM148" s="193" t="s">
        <v>422</v>
      </c>
    </row>
    <row r="149" spans="1:65" s="2" customFormat="1" ht="24.2" customHeight="1">
      <c r="A149" s="32"/>
      <c r="B149" s="33"/>
      <c r="C149" s="182" t="s">
        <v>251</v>
      </c>
      <c r="D149" s="182" t="s">
        <v>154</v>
      </c>
      <c r="E149" s="183" t="s">
        <v>424</v>
      </c>
      <c r="F149" s="184" t="s">
        <v>425</v>
      </c>
      <c r="G149" s="185" t="s">
        <v>157</v>
      </c>
      <c r="H149" s="186">
        <v>1</v>
      </c>
      <c r="I149" s="187"/>
      <c r="J149" s="188">
        <f t="shared" si="10"/>
        <v>0</v>
      </c>
      <c r="K149" s="184" t="s">
        <v>158</v>
      </c>
      <c r="L149" s="37"/>
      <c r="M149" s="189" t="s">
        <v>1</v>
      </c>
      <c r="N149" s="190" t="s">
        <v>38</v>
      </c>
      <c r="O149" s="69"/>
      <c r="P149" s="191">
        <f t="shared" si="11"/>
        <v>0</v>
      </c>
      <c r="Q149" s="191">
        <v>0</v>
      </c>
      <c r="R149" s="191">
        <f t="shared" si="12"/>
        <v>0</v>
      </c>
      <c r="S149" s="191">
        <v>0</v>
      </c>
      <c r="T149" s="192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3" t="s">
        <v>80</v>
      </c>
      <c r="AT149" s="193" t="s">
        <v>154</v>
      </c>
      <c r="AU149" s="193" t="s">
        <v>80</v>
      </c>
      <c r="AY149" s="15" t="s">
        <v>153</v>
      </c>
      <c r="BE149" s="194">
        <f t="shared" si="14"/>
        <v>0</v>
      </c>
      <c r="BF149" s="194">
        <f t="shared" si="15"/>
        <v>0</v>
      </c>
      <c r="BG149" s="194">
        <f t="shared" si="16"/>
        <v>0</v>
      </c>
      <c r="BH149" s="194">
        <f t="shared" si="17"/>
        <v>0</v>
      </c>
      <c r="BI149" s="194">
        <f t="shared" si="18"/>
        <v>0</v>
      </c>
      <c r="BJ149" s="15" t="s">
        <v>80</v>
      </c>
      <c r="BK149" s="194">
        <f t="shared" si="19"/>
        <v>0</v>
      </c>
      <c r="BL149" s="15" t="s">
        <v>80</v>
      </c>
      <c r="BM149" s="193" t="s">
        <v>426</v>
      </c>
    </row>
    <row r="150" spans="1:65" s="2" customFormat="1" ht="24.2" customHeight="1">
      <c r="A150" s="32"/>
      <c r="B150" s="33"/>
      <c r="C150" s="182" t="s">
        <v>255</v>
      </c>
      <c r="D150" s="182" t="s">
        <v>154</v>
      </c>
      <c r="E150" s="183" t="s">
        <v>428</v>
      </c>
      <c r="F150" s="184" t="s">
        <v>429</v>
      </c>
      <c r="G150" s="185" t="s">
        <v>157</v>
      </c>
      <c r="H150" s="186">
        <v>1</v>
      </c>
      <c r="I150" s="187"/>
      <c r="J150" s="188">
        <f t="shared" si="10"/>
        <v>0</v>
      </c>
      <c r="K150" s="184" t="s">
        <v>158</v>
      </c>
      <c r="L150" s="37"/>
      <c r="M150" s="189" t="s">
        <v>1</v>
      </c>
      <c r="N150" s="190" t="s">
        <v>38</v>
      </c>
      <c r="O150" s="69"/>
      <c r="P150" s="191">
        <f t="shared" si="11"/>
        <v>0</v>
      </c>
      <c r="Q150" s="191">
        <v>0</v>
      </c>
      <c r="R150" s="191">
        <f t="shared" si="12"/>
        <v>0</v>
      </c>
      <c r="S150" s="191">
        <v>0</v>
      </c>
      <c r="T150" s="192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3" t="s">
        <v>80</v>
      </c>
      <c r="AT150" s="193" t="s">
        <v>154</v>
      </c>
      <c r="AU150" s="193" t="s">
        <v>80</v>
      </c>
      <c r="AY150" s="15" t="s">
        <v>153</v>
      </c>
      <c r="BE150" s="194">
        <f t="shared" si="14"/>
        <v>0</v>
      </c>
      <c r="BF150" s="194">
        <f t="shared" si="15"/>
        <v>0</v>
      </c>
      <c r="BG150" s="194">
        <f t="shared" si="16"/>
        <v>0</v>
      </c>
      <c r="BH150" s="194">
        <f t="shared" si="17"/>
        <v>0</v>
      </c>
      <c r="BI150" s="194">
        <f t="shared" si="18"/>
        <v>0</v>
      </c>
      <c r="BJ150" s="15" t="s">
        <v>80</v>
      </c>
      <c r="BK150" s="194">
        <f t="shared" si="19"/>
        <v>0</v>
      </c>
      <c r="BL150" s="15" t="s">
        <v>80</v>
      </c>
      <c r="BM150" s="193" t="s">
        <v>430</v>
      </c>
    </row>
    <row r="151" spans="1:65" s="2" customFormat="1" ht="16.5" customHeight="1">
      <c r="A151" s="32"/>
      <c r="B151" s="33"/>
      <c r="C151" s="182" t="s">
        <v>259</v>
      </c>
      <c r="D151" s="182" t="s">
        <v>154</v>
      </c>
      <c r="E151" s="183" t="s">
        <v>381</v>
      </c>
      <c r="F151" s="184" t="s">
        <v>382</v>
      </c>
      <c r="G151" s="185" t="s">
        <v>383</v>
      </c>
      <c r="H151" s="186">
        <v>40</v>
      </c>
      <c r="I151" s="187"/>
      <c r="J151" s="188">
        <f t="shared" si="10"/>
        <v>0</v>
      </c>
      <c r="K151" s="184" t="s">
        <v>158</v>
      </c>
      <c r="L151" s="37"/>
      <c r="M151" s="189" t="s">
        <v>1</v>
      </c>
      <c r="N151" s="190" t="s">
        <v>38</v>
      </c>
      <c r="O151" s="69"/>
      <c r="P151" s="191">
        <f t="shared" si="11"/>
        <v>0</v>
      </c>
      <c r="Q151" s="191">
        <v>0</v>
      </c>
      <c r="R151" s="191">
        <f t="shared" si="12"/>
        <v>0</v>
      </c>
      <c r="S151" s="191">
        <v>0</v>
      </c>
      <c r="T151" s="192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80</v>
      </c>
      <c r="AY151" s="15" t="s">
        <v>153</v>
      </c>
      <c r="BE151" s="194">
        <f t="shared" si="14"/>
        <v>0</v>
      </c>
      <c r="BF151" s="194">
        <f t="shared" si="15"/>
        <v>0</v>
      </c>
      <c r="BG151" s="194">
        <f t="shared" si="16"/>
        <v>0</v>
      </c>
      <c r="BH151" s="194">
        <f t="shared" si="17"/>
        <v>0</v>
      </c>
      <c r="BI151" s="194">
        <f t="shared" si="18"/>
        <v>0</v>
      </c>
      <c r="BJ151" s="15" t="s">
        <v>80</v>
      </c>
      <c r="BK151" s="194">
        <f t="shared" si="19"/>
        <v>0</v>
      </c>
      <c r="BL151" s="15" t="s">
        <v>80</v>
      </c>
      <c r="BM151" s="193" t="s">
        <v>432</v>
      </c>
    </row>
    <row r="152" spans="1:65" s="2" customFormat="1" ht="29.25">
      <c r="A152" s="32"/>
      <c r="B152" s="33"/>
      <c r="C152" s="34"/>
      <c r="D152" s="207" t="s">
        <v>346</v>
      </c>
      <c r="E152" s="34"/>
      <c r="F152" s="233" t="s">
        <v>433</v>
      </c>
      <c r="G152" s="34"/>
      <c r="H152" s="34"/>
      <c r="I152" s="234"/>
      <c r="J152" s="34"/>
      <c r="K152" s="34"/>
      <c r="L152" s="37"/>
      <c r="M152" s="235"/>
      <c r="N152" s="236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346</v>
      </c>
      <c r="AU152" s="15" t="s">
        <v>80</v>
      </c>
    </row>
    <row r="153" spans="1:65" s="2" customFormat="1" ht="16.5" customHeight="1">
      <c r="A153" s="32"/>
      <c r="B153" s="33"/>
      <c r="C153" s="182" t="s">
        <v>415</v>
      </c>
      <c r="D153" s="182" t="s">
        <v>154</v>
      </c>
      <c r="E153" s="183" t="s">
        <v>435</v>
      </c>
      <c r="F153" s="184" t="s">
        <v>436</v>
      </c>
      <c r="G153" s="185" t="s">
        <v>383</v>
      </c>
      <c r="H153" s="186">
        <v>15</v>
      </c>
      <c r="I153" s="187"/>
      <c r="J153" s="188">
        <f>ROUND(I153*H153,2)</f>
        <v>0</v>
      </c>
      <c r="K153" s="184" t="s">
        <v>267</v>
      </c>
      <c r="L153" s="37"/>
      <c r="M153" s="189" t="s">
        <v>1</v>
      </c>
      <c r="N153" s="190" t="s">
        <v>38</v>
      </c>
      <c r="O153" s="69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3" t="s">
        <v>80</v>
      </c>
      <c r="AT153" s="193" t="s">
        <v>154</v>
      </c>
      <c r="AU153" s="193" t="s">
        <v>80</v>
      </c>
      <c r="AY153" s="15" t="s">
        <v>153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5" t="s">
        <v>80</v>
      </c>
      <c r="BK153" s="194">
        <f>ROUND(I153*H153,2)</f>
        <v>0</v>
      </c>
      <c r="BL153" s="15" t="s">
        <v>80</v>
      </c>
      <c r="BM153" s="193" t="s">
        <v>437</v>
      </c>
    </row>
    <row r="154" spans="1:65" s="2" customFormat="1" ht="19.5">
      <c r="A154" s="32"/>
      <c r="B154" s="33"/>
      <c r="C154" s="34"/>
      <c r="D154" s="207" t="s">
        <v>346</v>
      </c>
      <c r="E154" s="34"/>
      <c r="F154" s="233" t="s">
        <v>438</v>
      </c>
      <c r="G154" s="34"/>
      <c r="H154" s="34"/>
      <c r="I154" s="234"/>
      <c r="J154" s="34"/>
      <c r="K154" s="34"/>
      <c r="L154" s="37"/>
      <c r="M154" s="237"/>
      <c r="N154" s="238"/>
      <c r="O154" s="219"/>
      <c r="P154" s="219"/>
      <c r="Q154" s="219"/>
      <c r="R154" s="219"/>
      <c r="S154" s="219"/>
      <c r="T154" s="23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346</v>
      </c>
      <c r="AU154" s="15" t="s">
        <v>80</v>
      </c>
    </row>
    <row r="155" spans="1:65" s="2" customFormat="1" ht="6.95" customHeight="1">
      <c r="A155" s="3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37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algorithmName="SHA-512" hashValue="gwVAQ9hIsqEKu/JjPTx4kcC0u1MFt47RXrSOFzIHuqWa7R5fMNmEXmp6g+3uCGHSM0dqtoNNXxaZStMK11vWPg==" saltValue="DIugmC6QRBG98NcoUwOnotxYDXdeVuW76gsFcKGoQaFPMrj2ZCuHPIe09BEDA1z1aE1Eu68PcutPRcBtT7cKJA==" spinCount="100000" sheet="1" objects="1" scenarios="1" formatColumns="0" formatRows="0" autoFilter="0"/>
  <autoFilter ref="C120:K154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103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443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130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ROUND((SUM(BE121:BE146)),  2)</f>
        <v>0</v>
      </c>
      <c r="G35" s="32"/>
      <c r="H35" s="32"/>
      <c r="I35" s="128">
        <v>0.21</v>
      </c>
      <c r="J35" s="127">
        <f>ROUND(((SUM(BE121:BE146))*I35),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ROUND((SUM(BF121:BF146)),  2)</f>
        <v>0</v>
      </c>
      <c r="G36" s="32"/>
      <c r="H36" s="32"/>
      <c r="I36" s="128">
        <v>0.15</v>
      </c>
      <c r="J36" s="127">
        <f>ROUND(((SUM(BF121:BF146))*I36),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ROUND((SUM(BG121:BG146)),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ROUND((SUM(BH121:BH146)),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ROUND((SUM(BI121:BI146)),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443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01 - Venkovní prky - technologická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J121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9" customFormat="1" ht="24.95" customHeight="1">
      <c r="B99" s="151"/>
      <c r="C99" s="152"/>
      <c r="D99" s="153" t="s">
        <v>136</v>
      </c>
      <c r="E99" s="154"/>
      <c r="F99" s="154"/>
      <c r="G99" s="154"/>
      <c r="H99" s="154"/>
      <c r="I99" s="154"/>
      <c r="J99" s="155">
        <f>J122</f>
        <v>0</v>
      </c>
      <c r="K99" s="152"/>
      <c r="L99" s="156"/>
    </row>
    <row r="100" spans="1:47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47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47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24.95" customHeight="1">
      <c r="A106" s="32"/>
      <c r="B106" s="33"/>
      <c r="C106" s="21" t="s">
        <v>137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6.5" customHeight="1">
      <c r="A109" s="32"/>
      <c r="B109" s="33"/>
      <c r="C109" s="34"/>
      <c r="D109" s="34"/>
      <c r="E109" s="295" t="str">
        <f>E7</f>
        <v>Oprava PZS na trati Odb. Brno Židenice - Svitavy - 2. část</v>
      </c>
      <c r="F109" s="296"/>
      <c r="G109" s="296"/>
      <c r="H109" s="296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1" customFormat="1" ht="12" customHeight="1">
      <c r="B110" s="19"/>
      <c r="C110" s="27" t="s">
        <v>127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pans="1:47" s="2" customFormat="1" ht="16.5" customHeight="1">
      <c r="A111" s="32"/>
      <c r="B111" s="33"/>
      <c r="C111" s="34"/>
      <c r="D111" s="34"/>
      <c r="E111" s="295" t="s">
        <v>443</v>
      </c>
      <c r="F111" s="297"/>
      <c r="G111" s="297"/>
      <c r="H111" s="297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129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50" t="str">
        <f>E11</f>
        <v>01 - Venkovní prky - technologická část</v>
      </c>
      <c r="F113" s="297"/>
      <c r="G113" s="297"/>
      <c r="H113" s="29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F14</f>
        <v xml:space="preserve"> </v>
      </c>
      <c r="G115" s="34"/>
      <c r="H115" s="34"/>
      <c r="I115" s="27" t="s">
        <v>22</v>
      </c>
      <c r="J115" s="64" t="str">
        <f>IF(J14="","",J14)</f>
        <v>26. 4. 2022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E17</f>
        <v xml:space="preserve"> </v>
      </c>
      <c r="G117" s="34"/>
      <c r="H117" s="34"/>
      <c r="I117" s="27" t="s">
        <v>29</v>
      </c>
      <c r="J117" s="30" t="str">
        <f>E23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27</v>
      </c>
      <c r="D118" s="34"/>
      <c r="E118" s="34"/>
      <c r="F118" s="25" t="str">
        <f>IF(E20="","",E20)</f>
        <v>Vyplň údaj</v>
      </c>
      <c r="G118" s="34"/>
      <c r="H118" s="34"/>
      <c r="I118" s="27" t="s">
        <v>31</v>
      </c>
      <c r="J118" s="30" t="str">
        <f>E26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57"/>
      <c r="B120" s="158"/>
      <c r="C120" s="159" t="s">
        <v>138</v>
      </c>
      <c r="D120" s="160" t="s">
        <v>58</v>
      </c>
      <c r="E120" s="160" t="s">
        <v>54</v>
      </c>
      <c r="F120" s="160" t="s">
        <v>55</v>
      </c>
      <c r="G120" s="160" t="s">
        <v>139</v>
      </c>
      <c r="H120" s="160" t="s">
        <v>140</v>
      </c>
      <c r="I120" s="160" t="s">
        <v>141</v>
      </c>
      <c r="J120" s="160" t="s">
        <v>133</v>
      </c>
      <c r="K120" s="161" t="s">
        <v>142</v>
      </c>
      <c r="L120" s="162"/>
      <c r="M120" s="73" t="s">
        <v>1</v>
      </c>
      <c r="N120" s="74" t="s">
        <v>37</v>
      </c>
      <c r="O120" s="74" t="s">
        <v>143</v>
      </c>
      <c r="P120" s="74" t="s">
        <v>144</v>
      </c>
      <c r="Q120" s="74" t="s">
        <v>145</v>
      </c>
      <c r="R120" s="74" t="s">
        <v>146</v>
      </c>
      <c r="S120" s="74" t="s">
        <v>147</v>
      </c>
      <c r="T120" s="75" t="s">
        <v>148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149</v>
      </c>
      <c r="D121" s="34"/>
      <c r="E121" s="34"/>
      <c r="F121" s="34"/>
      <c r="G121" s="34"/>
      <c r="H121" s="34"/>
      <c r="I121" s="34"/>
      <c r="J121" s="163">
        <f>BK121</f>
        <v>0</v>
      </c>
      <c r="K121" s="34"/>
      <c r="L121" s="37"/>
      <c r="M121" s="76"/>
      <c r="N121" s="164"/>
      <c r="O121" s="77"/>
      <c r="P121" s="165">
        <f>P122</f>
        <v>0</v>
      </c>
      <c r="Q121" s="77"/>
      <c r="R121" s="165">
        <f>R122</f>
        <v>0</v>
      </c>
      <c r="S121" s="77"/>
      <c r="T121" s="166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</v>
      </c>
      <c r="AU121" s="15" t="s">
        <v>135</v>
      </c>
      <c r="BK121" s="167">
        <f>BK122</f>
        <v>0</v>
      </c>
    </row>
    <row r="122" spans="1:65" s="11" customFormat="1" ht="25.9" customHeight="1">
      <c r="B122" s="168"/>
      <c r="C122" s="169"/>
      <c r="D122" s="170" t="s">
        <v>72</v>
      </c>
      <c r="E122" s="171" t="s">
        <v>150</v>
      </c>
      <c r="F122" s="171" t="s">
        <v>151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SUM(P123:P146)</f>
        <v>0</v>
      </c>
      <c r="Q122" s="176"/>
      <c r="R122" s="177">
        <f>SUM(R123:R146)</f>
        <v>0</v>
      </c>
      <c r="S122" s="176"/>
      <c r="T122" s="178">
        <f>SUM(T123:T146)</f>
        <v>0</v>
      </c>
      <c r="AR122" s="179" t="s">
        <v>152</v>
      </c>
      <c r="AT122" s="180" t="s">
        <v>72</v>
      </c>
      <c r="AU122" s="180" t="s">
        <v>73</v>
      </c>
      <c r="AY122" s="179" t="s">
        <v>153</v>
      </c>
      <c r="BK122" s="181">
        <f>SUM(BK123:BK146)</f>
        <v>0</v>
      </c>
    </row>
    <row r="123" spans="1:65" s="2" customFormat="1" ht="16.5" customHeight="1">
      <c r="A123" s="32"/>
      <c r="B123" s="33"/>
      <c r="C123" s="182" t="s">
        <v>80</v>
      </c>
      <c r="D123" s="182" t="s">
        <v>154</v>
      </c>
      <c r="E123" s="183" t="s">
        <v>155</v>
      </c>
      <c r="F123" s="184" t="s">
        <v>156</v>
      </c>
      <c r="G123" s="185" t="s">
        <v>157</v>
      </c>
      <c r="H123" s="186">
        <v>2</v>
      </c>
      <c r="I123" s="187"/>
      <c r="J123" s="188">
        <f t="shared" ref="J123:J134" si="0">ROUND(I123*H123,2)</f>
        <v>0</v>
      </c>
      <c r="K123" s="184" t="s">
        <v>158</v>
      </c>
      <c r="L123" s="37"/>
      <c r="M123" s="189" t="s">
        <v>1</v>
      </c>
      <c r="N123" s="190" t="s">
        <v>38</v>
      </c>
      <c r="O123" s="69"/>
      <c r="P123" s="191">
        <f t="shared" ref="P123:P134" si="1">O123*H123</f>
        <v>0</v>
      </c>
      <c r="Q123" s="191">
        <v>0</v>
      </c>
      <c r="R123" s="191">
        <f t="shared" ref="R123:R134" si="2">Q123*H123</f>
        <v>0</v>
      </c>
      <c r="S123" s="191">
        <v>0</v>
      </c>
      <c r="T123" s="192">
        <f t="shared" ref="T123:T134" si="3"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80</v>
      </c>
      <c r="AT123" s="193" t="s">
        <v>154</v>
      </c>
      <c r="AU123" s="193" t="s">
        <v>80</v>
      </c>
      <c r="AY123" s="15" t="s">
        <v>153</v>
      </c>
      <c r="BE123" s="194">
        <f t="shared" ref="BE123:BE134" si="4">IF(N123="základní",J123,0)</f>
        <v>0</v>
      </c>
      <c r="BF123" s="194">
        <f t="shared" ref="BF123:BF134" si="5">IF(N123="snížená",J123,0)</f>
        <v>0</v>
      </c>
      <c r="BG123" s="194">
        <f t="shared" ref="BG123:BG134" si="6">IF(N123="zákl. přenesená",J123,0)</f>
        <v>0</v>
      </c>
      <c r="BH123" s="194">
        <f t="shared" ref="BH123:BH134" si="7">IF(N123="sníž. přenesená",J123,0)</f>
        <v>0</v>
      </c>
      <c r="BI123" s="194">
        <f t="shared" ref="BI123:BI134" si="8">IF(N123="nulová",J123,0)</f>
        <v>0</v>
      </c>
      <c r="BJ123" s="15" t="s">
        <v>80</v>
      </c>
      <c r="BK123" s="194">
        <f t="shared" ref="BK123:BK134" si="9">ROUND(I123*H123,2)</f>
        <v>0</v>
      </c>
      <c r="BL123" s="15" t="s">
        <v>80</v>
      </c>
      <c r="BM123" s="193" t="s">
        <v>159</v>
      </c>
    </row>
    <row r="124" spans="1:65" s="2" customFormat="1" ht="16.5" customHeight="1">
      <c r="A124" s="32"/>
      <c r="B124" s="33"/>
      <c r="C124" s="182" t="s">
        <v>82</v>
      </c>
      <c r="D124" s="182" t="s">
        <v>154</v>
      </c>
      <c r="E124" s="183" t="s">
        <v>160</v>
      </c>
      <c r="F124" s="184" t="s">
        <v>161</v>
      </c>
      <c r="G124" s="185" t="s">
        <v>157</v>
      </c>
      <c r="H124" s="186">
        <v>2</v>
      </c>
      <c r="I124" s="187"/>
      <c r="J124" s="188">
        <f t="shared" si="0"/>
        <v>0</v>
      </c>
      <c r="K124" s="184" t="s">
        <v>158</v>
      </c>
      <c r="L124" s="37"/>
      <c r="M124" s="189" t="s">
        <v>1</v>
      </c>
      <c r="N124" s="190" t="s">
        <v>38</v>
      </c>
      <c r="O124" s="69"/>
      <c r="P124" s="191">
        <f t="shared" si="1"/>
        <v>0</v>
      </c>
      <c r="Q124" s="191">
        <v>0</v>
      </c>
      <c r="R124" s="191">
        <f t="shared" si="2"/>
        <v>0</v>
      </c>
      <c r="S124" s="191">
        <v>0</v>
      </c>
      <c r="T124" s="192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80</v>
      </c>
      <c r="AT124" s="193" t="s">
        <v>154</v>
      </c>
      <c r="AU124" s="193" t="s">
        <v>80</v>
      </c>
      <c r="AY124" s="15" t="s">
        <v>153</v>
      </c>
      <c r="BE124" s="194">
        <f t="shared" si="4"/>
        <v>0</v>
      </c>
      <c r="BF124" s="194">
        <f t="shared" si="5"/>
        <v>0</v>
      </c>
      <c r="BG124" s="194">
        <f t="shared" si="6"/>
        <v>0</v>
      </c>
      <c r="BH124" s="194">
        <f t="shared" si="7"/>
        <v>0</v>
      </c>
      <c r="BI124" s="194">
        <f t="shared" si="8"/>
        <v>0</v>
      </c>
      <c r="BJ124" s="15" t="s">
        <v>80</v>
      </c>
      <c r="BK124" s="194">
        <f t="shared" si="9"/>
        <v>0</v>
      </c>
      <c r="BL124" s="15" t="s">
        <v>80</v>
      </c>
      <c r="BM124" s="193" t="s">
        <v>162</v>
      </c>
    </row>
    <row r="125" spans="1:65" s="2" customFormat="1" ht="16.5" customHeight="1">
      <c r="A125" s="32"/>
      <c r="B125" s="33"/>
      <c r="C125" s="195" t="s">
        <v>163</v>
      </c>
      <c r="D125" s="195" t="s">
        <v>164</v>
      </c>
      <c r="E125" s="196" t="s">
        <v>165</v>
      </c>
      <c r="F125" s="197" t="s">
        <v>166</v>
      </c>
      <c r="G125" s="198" t="s">
        <v>157</v>
      </c>
      <c r="H125" s="199">
        <v>2</v>
      </c>
      <c r="I125" s="200"/>
      <c r="J125" s="201">
        <f t="shared" si="0"/>
        <v>0</v>
      </c>
      <c r="K125" s="197" t="s">
        <v>1</v>
      </c>
      <c r="L125" s="202"/>
      <c r="M125" s="203" t="s">
        <v>1</v>
      </c>
      <c r="N125" s="204" t="s">
        <v>38</v>
      </c>
      <c r="O125" s="69"/>
      <c r="P125" s="191">
        <f t="shared" si="1"/>
        <v>0</v>
      </c>
      <c r="Q125" s="191">
        <v>0</v>
      </c>
      <c r="R125" s="191">
        <f t="shared" si="2"/>
        <v>0</v>
      </c>
      <c r="S125" s="191">
        <v>0</v>
      </c>
      <c r="T125" s="192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3" t="s">
        <v>82</v>
      </c>
      <c r="AT125" s="193" t="s">
        <v>164</v>
      </c>
      <c r="AU125" s="193" t="s">
        <v>80</v>
      </c>
      <c r="AY125" s="15" t="s">
        <v>153</v>
      </c>
      <c r="BE125" s="194">
        <f t="shared" si="4"/>
        <v>0</v>
      </c>
      <c r="BF125" s="194">
        <f t="shared" si="5"/>
        <v>0</v>
      </c>
      <c r="BG125" s="194">
        <f t="shared" si="6"/>
        <v>0</v>
      </c>
      <c r="BH125" s="194">
        <f t="shared" si="7"/>
        <v>0</v>
      </c>
      <c r="BI125" s="194">
        <f t="shared" si="8"/>
        <v>0</v>
      </c>
      <c r="BJ125" s="15" t="s">
        <v>80</v>
      </c>
      <c r="BK125" s="194">
        <f t="shared" si="9"/>
        <v>0</v>
      </c>
      <c r="BL125" s="15" t="s">
        <v>80</v>
      </c>
      <c r="BM125" s="193" t="s">
        <v>167</v>
      </c>
    </row>
    <row r="126" spans="1:65" s="2" customFormat="1" ht="24.2" customHeight="1">
      <c r="A126" s="32"/>
      <c r="B126" s="33"/>
      <c r="C126" s="182" t="s">
        <v>152</v>
      </c>
      <c r="D126" s="182" t="s">
        <v>154</v>
      </c>
      <c r="E126" s="183" t="s">
        <v>168</v>
      </c>
      <c r="F126" s="184" t="s">
        <v>169</v>
      </c>
      <c r="G126" s="185" t="s">
        <v>157</v>
      </c>
      <c r="H126" s="186">
        <v>2</v>
      </c>
      <c r="I126" s="187"/>
      <c r="J126" s="188">
        <f t="shared" si="0"/>
        <v>0</v>
      </c>
      <c r="K126" s="184" t="s">
        <v>158</v>
      </c>
      <c r="L126" s="37"/>
      <c r="M126" s="189" t="s">
        <v>1</v>
      </c>
      <c r="N126" s="190" t="s">
        <v>38</v>
      </c>
      <c r="O126" s="69"/>
      <c r="P126" s="191">
        <f t="shared" si="1"/>
        <v>0</v>
      </c>
      <c r="Q126" s="191">
        <v>0</v>
      </c>
      <c r="R126" s="191">
        <f t="shared" si="2"/>
        <v>0</v>
      </c>
      <c r="S126" s="191">
        <v>0</v>
      </c>
      <c r="T126" s="192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80</v>
      </c>
      <c r="AT126" s="193" t="s">
        <v>154</v>
      </c>
      <c r="AU126" s="193" t="s">
        <v>80</v>
      </c>
      <c r="AY126" s="15" t="s">
        <v>153</v>
      </c>
      <c r="BE126" s="194">
        <f t="shared" si="4"/>
        <v>0</v>
      </c>
      <c r="BF126" s="194">
        <f t="shared" si="5"/>
        <v>0</v>
      </c>
      <c r="BG126" s="194">
        <f t="shared" si="6"/>
        <v>0</v>
      </c>
      <c r="BH126" s="194">
        <f t="shared" si="7"/>
        <v>0</v>
      </c>
      <c r="BI126" s="194">
        <f t="shared" si="8"/>
        <v>0</v>
      </c>
      <c r="BJ126" s="15" t="s">
        <v>80</v>
      </c>
      <c r="BK126" s="194">
        <f t="shared" si="9"/>
        <v>0</v>
      </c>
      <c r="BL126" s="15" t="s">
        <v>80</v>
      </c>
      <c r="BM126" s="193" t="s">
        <v>170</v>
      </c>
    </row>
    <row r="127" spans="1:65" s="2" customFormat="1" ht="16.5" customHeight="1">
      <c r="A127" s="32"/>
      <c r="B127" s="33"/>
      <c r="C127" s="182" t="s">
        <v>171</v>
      </c>
      <c r="D127" s="182" t="s">
        <v>154</v>
      </c>
      <c r="E127" s="183" t="s">
        <v>172</v>
      </c>
      <c r="F127" s="184" t="s">
        <v>173</v>
      </c>
      <c r="G127" s="185" t="s">
        <v>157</v>
      </c>
      <c r="H127" s="186">
        <v>2</v>
      </c>
      <c r="I127" s="187"/>
      <c r="J127" s="188">
        <f t="shared" si="0"/>
        <v>0</v>
      </c>
      <c r="K127" s="184" t="s">
        <v>158</v>
      </c>
      <c r="L127" s="37"/>
      <c r="M127" s="189" t="s">
        <v>1</v>
      </c>
      <c r="N127" s="190" t="s">
        <v>38</v>
      </c>
      <c r="O127" s="69"/>
      <c r="P127" s="191">
        <f t="shared" si="1"/>
        <v>0</v>
      </c>
      <c r="Q127" s="191">
        <v>0</v>
      </c>
      <c r="R127" s="191">
        <f t="shared" si="2"/>
        <v>0</v>
      </c>
      <c r="S127" s="191">
        <v>0</v>
      </c>
      <c r="T127" s="192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80</v>
      </c>
      <c r="AY127" s="15" t="s">
        <v>153</v>
      </c>
      <c r="BE127" s="194">
        <f t="shared" si="4"/>
        <v>0</v>
      </c>
      <c r="BF127" s="194">
        <f t="shared" si="5"/>
        <v>0</v>
      </c>
      <c r="BG127" s="194">
        <f t="shared" si="6"/>
        <v>0</v>
      </c>
      <c r="BH127" s="194">
        <f t="shared" si="7"/>
        <v>0</v>
      </c>
      <c r="BI127" s="194">
        <f t="shared" si="8"/>
        <v>0</v>
      </c>
      <c r="BJ127" s="15" t="s">
        <v>80</v>
      </c>
      <c r="BK127" s="194">
        <f t="shared" si="9"/>
        <v>0</v>
      </c>
      <c r="BL127" s="15" t="s">
        <v>80</v>
      </c>
      <c r="BM127" s="193" t="s">
        <v>174</v>
      </c>
    </row>
    <row r="128" spans="1:65" s="2" customFormat="1" ht="24.2" customHeight="1">
      <c r="A128" s="32"/>
      <c r="B128" s="33"/>
      <c r="C128" s="182" t="s">
        <v>175</v>
      </c>
      <c r="D128" s="182" t="s">
        <v>154</v>
      </c>
      <c r="E128" s="183" t="s">
        <v>176</v>
      </c>
      <c r="F128" s="184" t="s">
        <v>177</v>
      </c>
      <c r="G128" s="185" t="s">
        <v>157</v>
      </c>
      <c r="H128" s="186">
        <v>2</v>
      </c>
      <c r="I128" s="187"/>
      <c r="J128" s="188">
        <f t="shared" si="0"/>
        <v>0</v>
      </c>
      <c r="K128" s="184" t="s">
        <v>158</v>
      </c>
      <c r="L128" s="37"/>
      <c r="M128" s="189" t="s">
        <v>1</v>
      </c>
      <c r="N128" s="190" t="s">
        <v>38</v>
      </c>
      <c r="O128" s="69"/>
      <c r="P128" s="191">
        <f t="shared" si="1"/>
        <v>0</v>
      </c>
      <c r="Q128" s="191">
        <v>0</v>
      </c>
      <c r="R128" s="191">
        <f t="shared" si="2"/>
        <v>0</v>
      </c>
      <c r="S128" s="191">
        <v>0</v>
      </c>
      <c r="T128" s="192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80</v>
      </c>
      <c r="AY128" s="15" t="s">
        <v>153</v>
      </c>
      <c r="BE128" s="194">
        <f t="shared" si="4"/>
        <v>0</v>
      </c>
      <c r="BF128" s="194">
        <f t="shared" si="5"/>
        <v>0</v>
      </c>
      <c r="BG128" s="194">
        <f t="shared" si="6"/>
        <v>0</v>
      </c>
      <c r="BH128" s="194">
        <f t="shared" si="7"/>
        <v>0</v>
      </c>
      <c r="BI128" s="194">
        <f t="shared" si="8"/>
        <v>0</v>
      </c>
      <c r="BJ128" s="15" t="s">
        <v>80</v>
      </c>
      <c r="BK128" s="194">
        <f t="shared" si="9"/>
        <v>0</v>
      </c>
      <c r="BL128" s="15" t="s">
        <v>80</v>
      </c>
      <c r="BM128" s="193" t="s">
        <v>178</v>
      </c>
    </row>
    <row r="129" spans="1:65" s="2" customFormat="1" ht="16.5" customHeight="1">
      <c r="A129" s="32"/>
      <c r="B129" s="33"/>
      <c r="C129" s="182" t="s">
        <v>179</v>
      </c>
      <c r="D129" s="182" t="s">
        <v>154</v>
      </c>
      <c r="E129" s="183" t="s">
        <v>180</v>
      </c>
      <c r="F129" s="184" t="s">
        <v>181</v>
      </c>
      <c r="G129" s="185" t="s">
        <v>157</v>
      </c>
      <c r="H129" s="186">
        <v>2</v>
      </c>
      <c r="I129" s="187"/>
      <c r="J129" s="188">
        <f t="shared" si="0"/>
        <v>0</v>
      </c>
      <c r="K129" s="184" t="s">
        <v>158</v>
      </c>
      <c r="L129" s="37"/>
      <c r="M129" s="189" t="s">
        <v>1</v>
      </c>
      <c r="N129" s="190" t="s">
        <v>38</v>
      </c>
      <c r="O129" s="69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80</v>
      </c>
      <c r="AY129" s="15" t="s">
        <v>153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5" t="s">
        <v>80</v>
      </c>
      <c r="BK129" s="194">
        <f t="shared" si="9"/>
        <v>0</v>
      </c>
      <c r="BL129" s="15" t="s">
        <v>80</v>
      </c>
      <c r="BM129" s="193" t="s">
        <v>182</v>
      </c>
    </row>
    <row r="130" spans="1:65" s="2" customFormat="1" ht="16.5" customHeight="1">
      <c r="A130" s="32"/>
      <c r="B130" s="33"/>
      <c r="C130" s="195" t="s">
        <v>183</v>
      </c>
      <c r="D130" s="195" t="s">
        <v>164</v>
      </c>
      <c r="E130" s="196" t="s">
        <v>184</v>
      </c>
      <c r="F130" s="197" t="s">
        <v>185</v>
      </c>
      <c r="G130" s="198" t="s">
        <v>157</v>
      </c>
      <c r="H130" s="199">
        <v>1</v>
      </c>
      <c r="I130" s="200"/>
      <c r="J130" s="201">
        <f t="shared" si="0"/>
        <v>0</v>
      </c>
      <c r="K130" s="197" t="s">
        <v>158</v>
      </c>
      <c r="L130" s="202"/>
      <c r="M130" s="203" t="s">
        <v>1</v>
      </c>
      <c r="N130" s="204" t="s">
        <v>38</v>
      </c>
      <c r="O130" s="69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82</v>
      </c>
      <c r="AT130" s="193" t="s">
        <v>164</v>
      </c>
      <c r="AU130" s="193" t="s">
        <v>80</v>
      </c>
      <c r="AY130" s="15" t="s">
        <v>153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5" t="s">
        <v>80</v>
      </c>
      <c r="BK130" s="194">
        <f t="shared" si="9"/>
        <v>0</v>
      </c>
      <c r="BL130" s="15" t="s">
        <v>80</v>
      </c>
      <c r="BM130" s="193" t="s">
        <v>186</v>
      </c>
    </row>
    <row r="131" spans="1:65" s="2" customFormat="1" ht="37.9" customHeight="1">
      <c r="A131" s="32"/>
      <c r="B131" s="33"/>
      <c r="C131" s="195" t="s">
        <v>187</v>
      </c>
      <c r="D131" s="195" t="s">
        <v>164</v>
      </c>
      <c r="E131" s="196" t="s">
        <v>188</v>
      </c>
      <c r="F131" s="197" t="s">
        <v>189</v>
      </c>
      <c r="G131" s="198" t="s">
        <v>190</v>
      </c>
      <c r="H131" s="199">
        <v>88</v>
      </c>
      <c r="I131" s="200"/>
      <c r="J131" s="201">
        <f t="shared" si="0"/>
        <v>0</v>
      </c>
      <c r="K131" s="197" t="s">
        <v>158</v>
      </c>
      <c r="L131" s="202"/>
      <c r="M131" s="203" t="s">
        <v>1</v>
      </c>
      <c r="N131" s="204" t="s">
        <v>38</v>
      </c>
      <c r="O131" s="69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3" t="s">
        <v>82</v>
      </c>
      <c r="AT131" s="193" t="s">
        <v>164</v>
      </c>
      <c r="AU131" s="193" t="s">
        <v>80</v>
      </c>
      <c r="AY131" s="15" t="s">
        <v>153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5" t="s">
        <v>80</v>
      </c>
      <c r="BK131" s="194">
        <f t="shared" si="9"/>
        <v>0</v>
      </c>
      <c r="BL131" s="15" t="s">
        <v>80</v>
      </c>
      <c r="BM131" s="193" t="s">
        <v>191</v>
      </c>
    </row>
    <row r="132" spans="1:65" s="2" customFormat="1" ht="37.9" customHeight="1">
      <c r="A132" s="32"/>
      <c r="B132" s="33"/>
      <c r="C132" s="182" t="s">
        <v>192</v>
      </c>
      <c r="D132" s="182" t="s">
        <v>154</v>
      </c>
      <c r="E132" s="183" t="s">
        <v>193</v>
      </c>
      <c r="F132" s="184" t="s">
        <v>194</v>
      </c>
      <c r="G132" s="185" t="s">
        <v>190</v>
      </c>
      <c r="H132" s="186">
        <v>88</v>
      </c>
      <c r="I132" s="187"/>
      <c r="J132" s="188">
        <f t="shared" si="0"/>
        <v>0</v>
      </c>
      <c r="K132" s="184" t="s">
        <v>158</v>
      </c>
      <c r="L132" s="37"/>
      <c r="M132" s="189" t="s">
        <v>1</v>
      </c>
      <c r="N132" s="190" t="s">
        <v>38</v>
      </c>
      <c r="O132" s="69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80</v>
      </c>
      <c r="AT132" s="193" t="s">
        <v>154</v>
      </c>
      <c r="AU132" s="193" t="s">
        <v>80</v>
      </c>
      <c r="AY132" s="15" t="s">
        <v>153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5" t="s">
        <v>80</v>
      </c>
      <c r="BK132" s="194">
        <f t="shared" si="9"/>
        <v>0</v>
      </c>
      <c r="BL132" s="15" t="s">
        <v>80</v>
      </c>
      <c r="BM132" s="193" t="s">
        <v>195</v>
      </c>
    </row>
    <row r="133" spans="1:65" s="2" customFormat="1" ht="33" customHeight="1">
      <c r="A133" s="32"/>
      <c r="B133" s="33"/>
      <c r="C133" s="182" t="s">
        <v>196</v>
      </c>
      <c r="D133" s="182" t="s">
        <v>154</v>
      </c>
      <c r="E133" s="183" t="s">
        <v>197</v>
      </c>
      <c r="F133" s="184" t="s">
        <v>198</v>
      </c>
      <c r="G133" s="185" t="s">
        <v>157</v>
      </c>
      <c r="H133" s="186">
        <v>4</v>
      </c>
      <c r="I133" s="187"/>
      <c r="J133" s="188">
        <f t="shared" si="0"/>
        <v>0</v>
      </c>
      <c r="K133" s="184" t="s">
        <v>158</v>
      </c>
      <c r="L133" s="37"/>
      <c r="M133" s="189" t="s">
        <v>1</v>
      </c>
      <c r="N133" s="190" t="s">
        <v>38</v>
      </c>
      <c r="O133" s="69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80</v>
      </c>
      <c r="AT133" s="193" t="s">
        <v>154</v>
      </c>
      <c r="AU133" s="193" t="s">
        <v>80</v>
      </c>
      <c r="AY133" s="15" t="s">
        <v>153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5" t="s">
        <v>80</v>
      </c>
      <c r="BK133" s="194">
        <f t="shared" si="9"/>
        <v>0</v>
      </c>
      <c r="BL133" s="15" t="s">
        <v>80</v>
      </c>
      <c r="BM133" s="193" t="s">
        <v>199</v>
      </c>
    </row>
    <row r="134" spans="1:65" s="2" customFormat="1" ht="33" customHeight="1">
      <c r="A134" s="32"/>
      <c r="B134" s="33"/>
      <c r="C134" s="195" t="s">
        <v>200</v>
      </c>
      <c r="D134" s="195" t="s">
        <v>164</v>
      </c>
      <c r="E134" s="196" t="s">
        <v>201</v>
      </c>
      <c r="F134" s="197" t="s">
        <v>202</v>
      </c>
      <c r="G134" s="198" t="s">
        <v>190</v>
      </c>
      <c r="H134" s="199">
        <v>27.3</v>
      </c>
      <c r="I134" s="200"/>
      <c r="J134" s="201">
        <f t="shared" si="0"/>
        <v>0</v>
      </c>
      <c r="K134" s="197" t="s">
        <v>158</v>
      </c>
      <c r="L134" s="202"/>
      <c r="M134" s="203" t="s">
        <v>1</v>
      </c>
      <c r="N134" s="204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82</v>
      </c>
      <c r="AT134" s="193" t="s">
        <v>164</v>
      </c>
      <c r="AU134" s="193" t="s">
        <v>80</v>
      </c>
      <c r="AY134" s="15" t="s">
        <v>153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80</v>
      </c>
      <c r="BK134" s="194">
        <f t="shared" si="9"/>
        <v>0</v>
      </c>
      <c r="BL134" s="15" t="s">
        <v>80</v>
      </c>
      <c r="BM134" s="193" t="s">
        <v>203</v>
      </c>
    </row>
    <row r="135" spans="1:65" s="12" customFormat="1" ht="11.25">
      <c r="B135" s="205"/>
      <c r="C135" s="206"/>
      <c r="D135" s="207" t="s">
        <v>204</v>
      </c>
      <c r="E135" s="208" t="s">
        <v>1</v>
      </c>
      <c r="F135" s="209" t="s">
        <v>444</v>
      </c>
      <c r="G135" s="206"/>
      <c r="H135" s="210">
        <v>27.3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204</v>
      </c>
      <c r="AU135" s="216" t="s">
        <v>80</v>
      </c>
      <c r="AV135" s="12" t="s">
        <v>82</v>
      </c>
      <c r="AW135" s="12" t="s">
        <v>30</v>
      </c>
      <c r="AX135" s="12" t="s">
        <v>80</v>
      </c>
      <c r="AY135" s="216" t="s">
        <v>153</v>
      </c>
    </row>
    <row r="136" spans="1:65" s="2" customFormat="1" ht="16.5" customHeight="1">
      <c r="A136" s="32"/>
      <c r="B136" s="33"/>
      <c r="C136" s="182" t="s">
        <v>206</v>
      </c>
      <c r="D136" s="182" t="s">
        <v>154</v>
      </c>
      <c r="E136" s="183" t="s">
        <v>207</v>
      </c>
      <c r="F136" s="184" t="s">
        <v>208</v>
      </c>
      <c r="G136" s="185" t="s">
        <v>190</v>
      </c>
      <c r="H136" s="186">
        <v>27.3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80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209</v>
      </c>
    </row>
    <row r="137" spans="1:65" s="2" customFormat="1" ht="16.5" customHeight="1">
      <c r="A137" s="32"/>
      <c r="B137" s="33"/>
      <c r="C137" s="195" t="s">
        <v>210</v>
      </c>
      <c r="D137" s="195" t="s">
        <v>164</v>
      </c>
      <c r="E137" s="196" t="s">
        <v>211</v>
      </c>
      <c r="F137" s="197" t="s">
        <v>212</v>
      </c>
      <c r="G137" s="198" t="s">
        <v>213</v>
      </c>
      <c r="H137" s="199">
        <v>47.5</v>
      </c>
      <c r="I137" s="200"/>
      <c r="J137" s="201">
        <f>ROUND(I137*H137,2)</f>
        <v>0</v>
      </c>
      <c r="K137" s="197" t="s">
        <v>158</v>
      </c>
      <c r="L137" s="202"/>
      <c r="M137" s="203" t="s">
        <v>1</v>
      </c>
      <c r="N137" s="204" t="s">
        <v>38</v>
      </c>
      <c r="O137" s="69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82</v>
      </c>
      <c r="AT137" s="193" t="s">
        <v>164</v>
      </c>
      <c r="AU137" s="193" t="s">
        <v>80</v>
      </c>
      <c r="AY137" s="15" t="s">
        <v>153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5" t="s">
        <v>80</v>
      </c>
      <c r="BK137" s="194">
        <f>ROUND(I137*H137,2)</f>
        <v>0</v>
      </c>
      <c r="BL137" s="15" t="s">
        <v>80</v>
      </c>
      <c r="BM137" s="193" t="s">
        <v>214</v>
      </c>
    </row>
    <row r="138" spans="1:65" s="12" customFormat="1" ht="11.25">
      <c r="B138" s="205"/>
      <c r="C138" s="206"/>
      <c r="D138" s="207" t="s">
        <v>204</v>
      </c>
      <c r="E138" s="208" t="s">
        <v>1</v>
      </c>
      <c r="F138" s="209" t="s">
        <v>215</v>
      </c>
      <c r="G138" s="206"/>
      <c r="H138" s="210">
        <v>47.5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204</v>
      </c>
      <c r="AU138" s="216" t="s">
        <v>80</v>
      </c>
      <c r="AV138" s="12" t="s">
        <v>82</v>
      </c>
      <c r="AW138" s="12" t="s">
        <v>30</v>
      </c>
      <c r="AX138" s="12" t="s">
        <v>80</v>
      </c>
      <c r="AY138" s="216" t="s">
        <v>153</v>
      </c>
    </row>
    <row r="139" spans="1:65" s="2" customFormat="1" ht="33" customHeight="1">
      <c r="A139" s="32"/>
      <c r="B139" s="33"/>
      <c r="C139" s="182" t="s">
        <v>8</v>
      </c>
      <c r="D139" s="182" t="s">
        <v>154</v>
      </c>
      <c r="E139" s="183" t="s">
        <v>216</v>
      </c>
      <c r="F139" s="184" t="s">
        <v>217</v>
      </c>
      <c r="G139" s="185" t="s">
        <v>190</v>
      </c>
      <c r="H139" s="186">
        <v>50</v>
      </c>
      <c r="I139" s="187"/>
      <c r="J139" s="188">
        <f>ROUND(I139*H139,2)</f>
        <v>0</v>
      </c>
      <c r="K139" s="184" t="s">
        <v>158</v>
      </c>
      <c r="L139" s="37"/>
      <c r="M139" s="189" t="s">
        <v>1</v>
      </c>
      <c r="N139" s="190" t="s">
        <v>38</v>
      </c>
      <c r="O139" s="69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80</v>
      </c>
      <c r="AT139" s="193" t="s">
        <v>154</v>
      </c>
      <c r="AU139" s="193" t="s">
        <v>80</v>
      </c>
      <c r="AY139" s="15" t="s">
        <v>153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5" t="s">
        <v>80</v>
      </c>
      <c r="BK139" s="194">
        <f>ROUND(I139*H139,2)</f>
        <v>0</v>
      </c>
      <c r="BL139" s="15" t="s">
        <v>80</v>
      </c>
      <c r="BM139" s="193" t="s">
        <v>218</v>
      </c>
    </row>
    <row r="140" spans="1:65" s="2" customFormat="1" ht="24.2" customHeight="1">
      <c r="A140" s="32"/>
      <c r="B140" s="33"/>
      <c r="C140" s="195" t="s">
        <v>219</v>
      </c>
      <c r="D140" s="195" t="s">
        <v>164</v>
      </c>
      <c r="E140" s="196" t="s">
        <v>220</v>
      </c>
      <c r="F140" s="197" t="s">
        <v>221</v>
      </c>
      <c r="G140" s="198" t="s">
        <v>213</v>
      </c>
      <c r="H140" s="199">
        <v>3.1</v>
      </c>
      <c r="I140" s="200"/>
      <c r="J140" s="201">
        <f>ROUND(I140*H140,2)</f>
        <v>0</v>
      </c>
      <c r="K140" s="197" t="s">
        <v>158</v>
      </c>
      <c r="L140" s="202"/>
      <c r="M140" s="203" t="s">
        <v>1</v>
      </c>
      <c r="N140" s="204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82</v>
      </c>
      <c r="AT140" s="193" t="s">
        <v>164</v>
      </c>
      <c r="AU140" s="193" t="s">
        <v>80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222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223</v>
      </c>
      <c r="G141" s="206"/>
      <c r="H141" s="210">
        <v>3.1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80</v>
      </c>
      <c r="AV141" s="12" t="s">
        <v>82</v>
      </c>
      <c r="AW141" s="12" t="s">
        <v>30</v>
      </c>
      <c r="AX141" s="12" t="s">
        <v>80</v>
      </c>
      <c r="AY141" s="216" t="s">
        <v>153</v>
      </c>
    </row>
    <row r="142" spans="1:65" s="2" customFormat="1" ht="33" customHeight="1">
      <c r="A142" s="32"/>
      <c r="B142" s="33"/>
      <c r="C142" s="182" t="s">
        <v>224</v>
      </c>
      <c r="D142" s="182" t="s">
        <v>154</v>
      </c>
      <c r="E142" s="183" t="s">
        <v>225</v>
      </c>
      <c r="F142" s="184" t="s">
        <v>226</v>
      </c>
      <c r="G142" s="185" t="s">
        <v>190</v>
      </c>
      <c r="H142" s="186">
        <v>5</v>
      </c>
      <c r="I142" s="187"/>
      <c r="J142" s="188">
        <f>ROUND(I142*H142,2)</f>
        <v>0</v>
      </c>
      <c r="K142" s="184" t="s">
        <v>158</v>
      </c>
      <c r="L142" s="37"/>
      <c r="M142" s="189" t="s">
        <v>1</v>
      </c>
      <c r="N142" s="190" t="s">
        <v>38</v>
      </c>
      <c r="O142" s="69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80</v>
      </c>
      <c r="AT142" s="193" t="s">
        <v>154</v>
      </c>
      <c r="AU142" s="193" t="s">
        <v>80</v>
      </c>
      <c r="AY142" s="15" t="s">
        <v>153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5" t="s">
        <v>80</v>
      </c>
      <c r="BK142" s="194">
        <f>ROUND(I142*H142,2)</f>
        <v>0</v>
      </c>
      <c r="BL142" s="15" t="s">
        <v>80</v>
      </c>
      <c r="BM142" s="193" t="s">
        <v>227</v>
      </c>
    </row>
    <row r="143" spans="1:65" s="2" customFormat="1" ht="21.75" customHeight="1">
      <c r="A143" s="32"/>
      <c r="B143" s="33"/>
      <c r="C143" s="195" t="s">
        <v>228</v>
      </c>
      <c r="D143" s="195" t="s">
        <v>164</v>
      </c>
      <c r="E143" s="196" t="s">
        <v>229</v>
      </c>
      <c r="F143" s="197" t="s">
        <v>230</v>
      </c>
      <c r="G143" s="198" t="s">
        <v>157</v>
      </c>
      <c r="H143" s="199">
        <v>2</v>
      </c>
      <c r="I143" s="200"/>
      <c r="J143" s="201">
        <f>ROUND(I143*H143,2)</f>
        <v>0</v>
      </c>
      <c r="K143" s="197" t="s">
        <v>158</v>
      </c>
      <c r="L143" s="202"/>
      <c r="M143" s="203" t="s">
        <v>1</v>
      </c>
      <c r="N143" s="204" t="s">
        <v>38</v>
      </c>
      <c r="O143" s="69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3" t="s">
        <v>82</v>
      </c>
      <c r="AT143" s="193" t="s">
        <v>164</v>
      </c>
      <c r="AU143" s="193" t="s">
        <v>80</v>
      </c>
      <c r="AY143" s="15" t="s">
        <v>153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5" t="s">
        <v>80</v>
      </c>
      <c r="BK143" s="194">
        <f>ROUND(I143*H143,2)</f>
        <v>0</v>
      </c>
      <c r="BL143" s="15" t="s">
        <v>80</v>
      </c>
      <c r="BM143" s="193" t="s">
        <v>231</v>
      </c>
    </row>
    <row r="144" spans="1:65" s="2" customFormat="1" ht="16.5" customHeight="1">
      <c r="A144" s="32"/>
      <c r="B144" s="33"/>
      <c r="C144" s="195" t="s">
        <v>232</v>
      </c>
      <c r="D144" s="195" t="s">
        <v>164</v>
      </c>
      <c r="E144" s="196" t="s">
        <v>233</v>
      </c>
      <c r="F144" s="197" t="s">
        <v>234</v>
      </c>
      <c r="G144" s="198" t="s">
        <v>157</v>
      </c>
      <c r="H144" s="199">
        <v>2</v>
      </c>
      <c r="I144" s="200"/>
      <c r="J144" s="201">
        <f>ROUND(I144*H144,2)</f>
        <v>0</v>
      </c>
      <c r="K144" s="197" t="s">
        <v>158</v>
      </c>
      <c r="L144" s="202"/>
      <c r="M144" s="203" t="s">
        <v>1</v>
      </c>
      <c r="N144" s="204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82</v>
      </c>
      <c r="AT144" s="193" t="s">
        <v>164</v>
      </c>
      <c r="AU144" s="193" t="s">
        <v>80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235</v>
      </c>
    </row>
    <row r="145" spans="1:65" s="2" customFormat="1" ht="24.2" customHeight="1">
      <c r="A145" s="32"/>
      <c r="B145" s="33"/>
      <c r="C145" s="182" t="s">
        <v>236</v>
      </c>
      <c r="D145" s="182" t="s">
        <v>154</v>
      </c>
      <c r="E145" s="183" t="s">
        <v>237</v>
      </c>
      <c r="F145" s="184" t="s">
        <v>238</v>
      </c>
      <c r="G145" s="185" t="s">
        <v>157</v>
      </c>
      <c r="H145" s="186">
        <v>4</v>
      </c>
      <c r="I145" s="187"/>
      <c r="J145" s="188">
        <f>ROUND(I145*H145,2)</f>
        <v>0</v>
      </c>
      <c r="K145" s="184" t="s">
        <v>158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80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239</v>
      </c>
    </row>
    <row r="146" spans="1:65" s="2" customFormat="1" ht="24.2" customHeight="1">
      <c r="A146" s="32"/>
      <c r="B146" s="33"/>
      <c r="C146" s="195" t="s">
        <v>7</v>
      </c>
      <c r="D146" s="195" t="s">
        <v>164</v>
      </c>
      <c r="E146" s="196" t="s">
        <v>240</v>
      </c>
      <c r="F146" s="197" t="s">
        <v>241</v>
      </c>
      <c r="G146" s="198" t="s">
        <v>190</v>
      </c>
      <c r="H146" s="199">
        <v>23</v>
      </c>
      <c r="I146" s="200"/>
      <c r="J146" s="201">
        <f>ROUND(I146*H146,2)</f>
        <v>0</v>
      </c>
      <c r="K146" s="197" t="s">
        <v>158</v>
      </c>
      <c r="L146" s="202"/>
      <c r="M146" s="240" t="s">
        <v>1</v>
      </c>
      <c r="N146" s="241" t="s">
        <v>38</v>
      </c>
      <c r="O146" s="219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82</v>
      </c>
      <c r="AT146" s="193" t="s">
        <v>164</v>
      </c>
      <c r="AU146" s="193" t="s">
        <v>80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242</v>
      </c>
    </row>
    <row r="147" spans="1:65" s="2" customFormat="1" ht="6.95" customHeight="1">
      <c r="A147" s="3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37"/>
      <c r="M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</sheetData>
  <sheetProtection algorithmName="SHA-512" hashValue="K0pisKCMyksG1DKCs7lPwF+hst1ugiD2fLmibhU4y0ckldXgBtn9X9WMjC+5XqRmVXh3w6eh1BzAK3e10c8tZA==" saltValue="C6Tz1Jec9w4T8u42GDsRa/RJGfDbmQLo+21GI0GhELDhPiLHdIE43pdswduAjajAnLlyhHqnjwtI+x7eC1/BZw==" spinCount="100000" sheet="1" objects="1" scenarios="1" formatColumns="0" formatRows="0" autoFilter="0"/>
  <autoFilter ref="C120:K146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5" t="s">
        <v>104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8"/>
      <c r="AT3" s="15" t="s">
        <v>82</v>
      </c>
    </row>
    <row r="4" spans="1:46" s="1" customFormat="1" ht="24.95" customHeight="1">
      <c r="B4" s="18"/>
      <c r="D4" s="115" t="s">
        <v>126</v>
      </c>
      <c r="L4" s="18"/>
      <c r="M4" s="11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7" t="s">
        <v>16</v>
      </c>
      <c r="L6" s="18"/>
    </row>
    <row r="7" spans="1:46" s="1" customFormat="1" ht="16.5" customHeight="1">
      <c r="B7" s="18"/>
      <c r="E7" s="288" t="str">
        <f>'Rekapitulace stavby'!K6</f>
        <v>Oprava PZS na trati Odb. Brno Židenice - Svitavy - 2. část</v>
      </c>
      <c r="F7" s="289"/>
      <c r="G7" s="289"/>
      <c r="H7" s="289"/>
      <c r="L7" s="18"/>
    </row>
    <row r="8" spans="1:46" s="1" customFormat="1" ht="12" customHeight="1">
      <c r="B8" s="18"/>
      <c r="D8" s="117" t="s">
        <v>127</v>
      </c>
      <c r="L8" s="18"/>
    </row>
    <row r="9" spans="1:46" s="2" customFormat="1" ht="16.5" customHeight="1">
      <c r="A9" s="32"/>
      <c r="B9" s="37"/>
      <c r="C9" s="32"/>
      <c r="D9" s="32"/>
      <c r="E9" s="288" t="s">
        <v>443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7" t="s">
        <v>129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91" t="s">
        <v>263</v>
      </c>
      <c r="F11" s="290"/>
      <c r="G11" s="290"/>
      <c r="H11" s="290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7" t="s">
        <v>18</v>
      </c>
      <c r="E13" s="32"/>
      <c r="F13" s="108" t="s">
        <v>1</v>
      </c>
      <c r="G13" s="32"/>
      <c r="H13" s="32"/>
      <c r="I13" s="117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7" t="s">
        <v>20</v>
      </c>
      <c r="E14" s="32"/>
      <c r="F14" s="108" t="s">
        <v>21</v>
      </c>
      <c r="G14" s="32"/>
      <c r="H14" s="32"/>
      <c r="I14" s="117" t="s">
        <v>22</v>
      </c>
      <c r="J14" s="118" t="str">
        <f>'Rekapitulace stavby'!AN8</f>
        <v>26. 4. 2022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7" t="s">
        <v>24</v>
      </c>
      <c r="E16" s="32"/>
      <c r="F16" s="32"/>
      <c r="G16" s="32"/>
      <c r="H16" s="32"/>
      <c r="I16" s="117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17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7" t="s">
        <v>27</v>
      </c>
      <c r="E19" s="32"/>
      <c r="F19" s="32"/>
      <c r="G19" s="32"/>
      <c r="H19" s="32"/>
      <c r="I19" s="117" t="s">
        <v>25</v>
      </c>
      <c r="J19" s="28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92" t="str">
        <f>'Rekapitulace stavby'!E14</f>
        <v>Vyplň údaj</v>
      </c>
      <c r="F20" s="293"/>
      <c r="G20" s="293"/>
      <c r="H20" s="293"/>
      <c r="I20" s="117" t="s">
        <v>26</v>
      </c>
      <c r="J20" s="28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7" t="s">
        <v>29</v>
      </c>
      <c r="E22" s="32"/>
      <c r="F22" s="32"/>
      <c r="G22" s="32"/>
      <c r="H22" s="32"/>
      <c r="I22" s="117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17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7" t="s">
        <v>31</v>
      </c>
      <c r="E25" s="32"/>
      <c r="F25" s="32"/>
      <c r="G25" s="32"/>
      <c r="H25" s="32"/>
      <c r="I25" s="117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17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7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9"/>
      <c r="B29" s="120"/>
      <c r="C29" s="119"/>
      <c r="D29" s="119"/>
      <c r="E29" s="294" t="s">
        <v>1</v>
      </c>
      <c r="F29" s="294"/>
      <c r="G29" s="294"/>
      <c r="H29" s="29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2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3" t="s">
        <v>33</v>
      </c>
      <c r="E32" s="32"/>
      <c r="F32" s="32"/>
      <c r="G32" s="32"/>
      <c r="H32" s="32"/>
      <c r="I32" s="32"/>
      <c r="J32" s="124">
        <f>ROUND(J120,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2"/>
      <c r="J33" s="122"/>
      <c r="K33" s="12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5" t="s">
        <v>35</v>
      </c>
      <c r="G34" s="32"/>
      <c r="H34" s="32"/>
      <c r="I34" s="125" t="s">
        <v>34</v>
      </c>
      <c r="J34" s="125" t="s">
        <v>36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6" t="s">
        <v>37</v>
      </c>
      <c r="E35" s="117" t="s">
        <v>38</v>
      </c>
      <c r="F35" s="127">
        <f>ROUND((SUM(BE120:BE151)),  2)</f>
        <v>0</v>
      </c>
      <c r="G35" s="32"/>
      <c r="H35" s="32"/>
      <c r="I35" s="128">
        <v>0.21</v>
      </c>
      <c r="J35" s="127">
        <f>ROUND(((SUM(BE120:BE151))*I35),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7" t="s">
        <v>39</v>
      </c>
      <c r="F36" s="127">
        <f>ROUND((SUM(BF120:BF151)),  2)</f>
        <v>0</v>
      </c>
      <c r="G36" s="32"/>
      <c r="H36" s="32"/>
      <c r="I36" s="128">
        <v>0.15</v>
      </c>
      <c r="J36" s="127">
        <f>ROUND(((SUM(BF120:BF151))*I36),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7" t="s">
        <v>40</v>
      </c>
      <c r="F37" s="127">
        <f>ROUND((SUM(BG120:BG151)),  2)</f>
        <v>0</v>
      </c>
      <c r="G37" s="32"/>
      <c r="H37" s="32"/>
      <c r="I37" s="128">
        <v>0.21</v>
      </c>
      <c r="J37" s="12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7" t="s">
        <v>41</v>
      </c>
      <c r="F38" s="127">
        <f>ROUND((SUM(BH120:BH151)),  2)</f>
        <v>0</v>
      </c>
      <c r="G38" s="32"/>
      <c r="H38" s="32"/>
      <c r="I38" s="128">
        <v>0.15</v>
      </c>
      <c r="J38" s="127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7" t="s">
        <v>42</v>
      </c>
      <c r="F39" s="127">
        <f>ROUND((SUM(BI120:BI151)),  2)</f>
        <v>0</v>
      </c>
      <c r="G39" s="32"/>
      <c r="H39" s="32"/>
      <c r="I39" s="128">
        <v>0</v>
      </c>
      <c r="J39" s="12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1"/>
      <c r="J41" s="134">
        <f>SUM(J32:J39)</f>
        <v>0</v>
      </c>
      <c r="K41" s="135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6" t="s">
        <v>46</v>
      </c>
      <c r="E50" s="137"/>
      <c r="F50" s="137"/>
      <c r="G50" s="136" t="s">
        <v>47</v>
      </c>
      <c r="H50" s="137"/>
      <c r="I50" s="137"/>
      <c r="J50" s="137"/>
      <c r="K50" s="13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38" t="s">
        <v>48</v>
      </c>
      <c r="E61" s="139"/>
      <c r="F61" s="140" t="s">
        <v>49</v>
      </c>
      <c r="G61" s="138" t="s">
        <v>48</v>
      </c>
      <c r="H61" s="139"/>
      <c r="I61" s="139"/>
      <c r="J61" s="141" t="s">
        <v>49</v>
      </c>
      <c r="K61" s="13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36" t="s">
        <v>50</v>
      </c>
      <c r="E65" s="142"/>
      <c r="F65" s="142"/>
      <c r="G65" s="136" t="s">
        <v>51</v>
      </c>
      <c r="H65" s="142"/>
      <c r="I65" s="142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38" t="s">
        <v>48</v>
      </c>
      <c r="E76" s="139"/>
      <c r="F76" s="140" t="s">
        <v>49</v>
      </c>
      <c r="G76" s="138" t="s">
        <v>48</v>
      </c>
      <c r="H76" s="139"/>
      <c r="I76" s="139"/>
      <c r="J76" s="141" t="s">
        <v>49</v>
      </c>
      <c r="K76" s="13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5" t="str">
        <f>E7</f>
        <v>Oprava PZS na trati Odb. Brno Židenice - Svitavy - 2. část</v>
      </c>
      <c r="F85" s="296"/>
      <c r="G85" s="296"/>
      <c r="H85" s="29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9"/>
      <c r="C86" s="27" t="s">
        <v>127</v>
      </c>
      <c r="D86" s="20"/>
      <c r="E86" s="20"/>
      <c r="F86" s="20"/>
      <c r="G86" s="20"/>
      <c r="H86" s="20"/>
      <c r="I86" s="20"/>
      <c r="J86" s="20"/>
      <c r="K86" s="20"/>
      <c r="L86" s="18"/>
    </row>
    <row r="87" spans="1:31" s="2" customFormat="1" ht="16.5" customHeight="1">
      <c r="A87" s="32"/>
      <c r="B87" s="33"/>
      <c r="C87" s="34"/>
      <c r="D87" s="34"/>
      <c r="E87" s="295" t="s">
        <v>443</v>
      </c>
      <c r="F87" s="297"/>
      <c r="G87" s="297"/>
      <c r="H87" s="29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129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50" t="str">
        <f>E11</f>
        <v>02 - Venkovní prvky - stavební část</v>
      </c>
      <c r="F89" s="297"/>
      <c r="G89" s="297"/>
      <c r="H89" s="297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4"/>
      <c r="E91" s="34"/>
      <c r="F91" s="25" t="str">
        <f>F14</f>
        <v xml:space="preserve"> </v>
      </c>
      <c r="G91" s="34"/>
      <c r="H91" s="34"/>
      <c r="I91" s="27" t="s">
        <v>22</v>
      </c>
      <c r="J91" s="64" t="str">
        <f>IF(J14="","",J14)</f>
        <v>26. 4. 2022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4"/>
      <c r="E93" s="34"/>
      <c r="F93" s="25" t="str">
        <f>E17</f>
        <v xml:space="preserve"> </v>
      </c>
      <c r="G93" s="34"/>
      <c r="H93" s="34"/>
      <c r="I93" s="27" t="s">
        <v>29</v>
      </c>
      <c r="J93" s="30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4"/>
      <c r="E94" s="34"/>
      <c r="F94" s="25" t="str">
        <f>IF(E20="","",E20)</f>
        <v>Vyplň údaj</v>
      </c>
      <c r="G94" s="34"/>
      <c r="H94" s="34"/>
      <c r="I94" s="27" t="s">
        <v>31</v>
      </c>
      <c r="J94" s="30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47" t="s">
        <v>132</v>
      </c>
      <c r="D96" s="148"/>
      <c r="E96" s="148"/>
      <c r="F96" s="148"/>
      <c r="G96" s="148"/>
      <c r="H96" s="148"/>
      <c r="I96" s="148"/>
      <c r="J96" s="149" t="s">
        <v>133</v>
      </c>
      <c r="K96" s="148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0" t="s">
        <v>134</v>
      </c>
      <c r="D98" s="34"/>
      <c r="E98" s="34"/>
      <c r="F98" s="34"/>
      <c r="G98" s="34"/>
      <c r="H98" s="34"/>
      <c r="I98" s="34"/>
      <c r="J98" s="82">
        <f>J120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5" t="s">
        <v>135</v>
      </c>
    </row>
    <row r="99" spans="1:47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47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47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24.95" customHeight="1">
      <c r="A105" s="32"/>
      <c r="B105" s="33"/>
      <c r="C105" s="21" t="s">
        <v>137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16.5" customHeight="1">
      <c r="A108" s="32"/>
      <c r="B108" s="33"/>
      <c r="C108" s="34"/>
      <c r="D108" s="34"/>
      <c r="E108" s="295" t="str">
        <f>E7</f>
        <v>Oprava PZS na trati Odb. Brno Židenice - Svitavy - 2. část</v>
      </c>
      <c r="F108" s="296"/>
      <c r="G108" s="296"/>
      <c r="H108" s="29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1" customFormat="1" ht="12" customHeight="1">
      <c r="B109" s="19"/>
      <c r="C109" s="27" t="s">
        <v>127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pans="1:47" s="2" customFormat="1" ht="16.5" customHeight="1">
      <c r="A110" s="32"/>
      <c r="B110" s="33"/>
      <c r="C110" s="34"/>
      <c r="D110" s="34"/>
      <c r="E110" s="295" t="s">
        <v>443</v>
      </c>
      <c r="F110" s="297"/>
      <c r="G110" s="297"/>
      <c r="H110" s="297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7" t="s">
        <v>129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250" t="str">
        <f>E11</f>
        <v>02 - Venkovní prvky - stavební část</v>
      </c>
      <c r="F112" s="297"/>
      <c r="G112" s="297"/>
      <c r="H112" s="297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F14</f>
        <v xml:space="preserve"> </v>
      </c>
      <c r="G114" s="34"/>
      <c r="H114" s="34"/>
      <c r="I114" s="27" t="s">
        <v>22</v>
      </c>
      <c r="J114" s="64" t="str">
        <f>IF(J14="","",J14)</f>
        <v>26. 4. 2022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24</v>
      </c>
      <c r="D116" s="34"/>
      <c r="E116" s="34"/>
      <c r="F116" s="25" t="str">
        <f>E17</f>
        <v xml:space="preserve"> </v>
      </c>
      <c r="G116" s="34"/>
      <c r="H116" s="34"/>
      <c r="I116" s="27" t="s">
        <v>29</v>
      </c>
      <c r="J116" s="30" t="str">
        <f>E23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27</v>
      </c>
      <c r="D117" s="34"/>
      <c r="E117" s="34"/>
      <c r="F117" s="25" t="str">
        <f>IF(E20="","",E20)</f>
        <v>Vyplň údaj</v>
      </c>
      <c r="G117" s="34"/>
      <c r="H117" s="34"/>
      <c r="I117" s="27" t="s">
        <v>31</v>
      </c>
      <c r="J117" s="30" t="str">
        <f>E26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0" customFormat="1" ht="29.25" customHeight="1">
      <c r="A119" s="157"/>
      <c r="B119" s="158"/>
      <c r="C119" s="159" t="s">
        <v>138</v>
      </c>
      <c r="D119" s="160" t="s">
        <v>58</v>
      </c>
      <c r="E119" s="160" t="s">
        <v>54</v>
      </c>
      <c r="F119" s="160" t="s">
        <v>55</v>
      </c>
      <c r="G119" s="160" t="s">
        <v>139</v>
      </c>
      <c r="H119" s="160" t="s">
        <v>140</v>
      </c>
      <c r="I119" s="160" t="s">
        <v>141</v>
      </c>
      <c r="J119" s="160" t="s">
        <v>133</v>
      </c>
      <c r="K119" s="161" t="s">
        <v>142</v>
      </c>
      <c r="L119" s="162"/>
      <c r="M119" s="73" t="s">
        <v>1</v>
      </c>
      <c r="N119" s="74" t="s">
        <v>37</v>
      </c>
      <c r="O119" s="74" t="s">
        <v>143</v>
      </c>
      <c r="P119" s="74" t="s">
        <v>144</v>
      </c>
      <c r="Q119" s="74" t="s">
        <v>145</v>
      </c>
      <c r="R119" s="74" t="s">
        <v>146</v>
      </c>
      <c r="S119" s="74" t="s">
        <v>147</v>
      </c>
      <c r="T119" s="75" t="s">
        <v>148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2"/>
      <c r="B120" s="33"/>
      <c r="C120" s="80" t="s">
        <v>149</v>
      </c>
      <c r="D120" s="34"/>
      <c r="E120" s="34"/>
      <c r="F120" s="34"/>
      <c r="G120" s="34"/>
      <c r="H120" s="34"/>
      <c r="I120" s="34"/>
      <c r="J120" s="163">
        <f>BK120</f>
        <v>0</v>
      </c>
      <c r="K120" s="34"/>
      <c r="L120" s="37"/>
      <c r="M120" s="76"/>
      <c r="N120" s="164"/>
      <c r="O120" s="77"/>
      <c r="P120" s="165">
        <f>SUM(P121:P151)</f>
        <v>0</v>
      </c>
      <c r="Q120" s="77"/>
      <c r="R120" s="165">
        <f>SUM(R121:R151)</f>
        <v>0.30943999999999999</v>
      </c>
      <c r="S120" s="77"/>
      <c r="T120" s="166">
        <f>SUM(T121:T151)</f>
        <v>13.92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72</v>
      </c>
      <c r="AU120" s="15" t="s">
        <v>135</v>
      </c>
      <c r="BK120" s="167">
        <f>SUM(BK121:BK151)</f>
        <v>0</v>
      </c>
    </row>
    <row r="121" spans="1:65" s="2" customFormat="1" ht="24.2" customHeight="1">
      <c r="A121" s="32"/>
      <c r="B121" s="33"/>
      <c r="C121" s="182" t="s">
        <v>80</v>
      </c>
      <c r="D121" s="182" t="s">
        <v>154</v>
      </c>
      <c r="E121" s="183" t="s">
        <v>264</v>
      </c>
      <c r="F121" s="184" t="s">
        <v>265</v>
      </c>
      <c r="G121" s="185" t="s">
        <v>266</v>
      </c>
      <c r="H121" s="186">
        <v>0.1</v>
      </c>
      <c r="I121" s="187"/>
      <c r="J121" s="188">
        <f>ROUND(I121*H121,2)</f>
        <v>0</v>
      </c>
      <c r="K121" s="184" t="s">
        <v>267</v>
      </c>
      <c r="L121" s="37"/>
      <c r="M121" s="189" t="s">
        <v>1</v>
      </c>
      <c r="N121" s="190" t="s">
        <v>38</v>
      </c>
      <c r="O121" s="69"/>
      <c r="P121" s="191">
        <f>O121*H121</f>
        <v>0</v>
      </c>
      <c r="Q121" s="191">
        <v>8.8000000000000005E-3</v>
      </c>
      <c r="R121" s="191">
        <f>Q121*H121</f>
        <v>8.8000000000000014E-4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80</v>
      </c>
      <c r="AT121" s="193" t="s">
        <v>154</v>
      </c>
      <c r="AU121" s="193" t="s">
        <v>73</v>
      </c>
      <c r="AY121" s="15" t="s">
        <v>153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5" t="s">
        <v>80</v>
      </c>
      <c r="BK121" s="194">
        <f>ROUND(I121*H121,2)</f>
        <v>0</v>
      </c>
      <c r="BL121" s="15" t="s">
        <v>80</v>
      </c>
      <c r="BM121" s="193" t="s">
        <v>268</v>
      </c>
    </row>
    <row r="122" spans="1:65" s="2" customFormat="1" ht="33" customHeight="1">
      <c r="A122" s="32"/>
      <c r="B122" s="33"/>
      <c r="C122" s="182" t="s">
        <v>82</v>
      </c>
      <c r="D122" s="182" t="s">
        <v>154</v>
      </c>
      <c r="E122" s="183" t="s">
        <v>269</v>
      </c>
      <c r="F122" s="184" t="s">
        <v>270</v>
      </c>
      <c r="G122" s="185" t="s">
        <v>271</v>
      </c>
      <c r="H122" s="186">
        <v>24</v>
      </c>
      <c r="I122" s="187"/>
      <c r="J122" s="188">
        <f>ROUND(I122*H122,2)</f>
        <v>0</v>
      </c>
      <c r="K122" s="184" t="s">
        <v>267</v>
      </c>
      <c r="L122" s="37"/>
      <c r="M122" s="189" t="s">
        <v>1</v>
      </c>
      <c r="N122" s="190" t="s">
        <v>38</v>
      </c>
      <c r="O122" s="69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3" t="s">
        <v>80</v>
      </c>
      <c r="AT122" s="193" t="s">
        <v>154</v>
      </c>
      <c r="AU122" s="193" t="s">
        <v>73</v>
      </c>
      <c r="AY122" s="15" t="s">
        <v>153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5" t="s">
        <v>80</v>
      </c>
      <c r="BK122" s="194">
        <f>ROUND(I122*H122,2)</f>
        <v>0</v>
      </c>
      <c r="BL122" s="15" t="s">
        <v>80</v>
      </c>
      <c r="BM122" s="193" t="s">
        <v>272</v>
      </c>
    </row>
    <row r="123" spans="1:65" s="12" customFormat="1" ht="22.5">
      <c r="B123" s="205"/>
      <c r="C123" s="206"/>
      <c r="D123" s="207" t="s">
        <v>204</v>
      </c>
      <c r="E123" s="208" t="s">
        <v>1</v>
      </c>
      <c r="F123" s="209" t="s">
        <v>273</v>
      </c>
      <c r="G123" s="206"/>
      <c r="H123" s="210">
        <v>6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204</v>
      </c>
      <c r="AU123" s="216" t="s">
        <v>73</v>
      </c>
      <c r="AV123" s="12" t="s">
        <v>82</v>
      </c>
      <c r="AW123" s="12" t="s">
        <v>30</v>
      </c>
      <c r="AX123" s="12" t="s">
        <v>73</v>
      </c>
      <c r="AY123" s="216" t="s">
        <v>153</v>
      </c>
    </row>
    <row r="124" spans="1:65" s="12" customFormat="1" ht="22.5">
      <c r="B124" s="205"/>
      <c r="C124" s="206"/>
      <c r="D124" s="207" t="s">
        <v>204</v>
      </c>
      <c r="E124" s="208" t="s">
        <v>1</v>
      </c>
      <c r="F124" s="209" t="s">
        <v>274</v>
      </c>
      <c r="G124" s="206"/>
      <c r="H124" s="210">
        <v>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204</v>
      </c>
      <c r="AU124" s="216" t="s">
        <v>73</v>
      </c>
      <c r="AV124" s="12" t="s">
        <v>82</v>
      </c>
      <c r="AW124" s="12" t="s">
        <v>30</v>
      </c>
      <c r="AX124" s="12" t="s">
        <v>73</v>
      </c>
      <c r="AY124" s="216" t="s">
        <v>153</v>
      </c>
    </row>
    <row r="125" spans="1:65" s="12" customFormat="1" ht="11.25">
      <c r="B125" s="205"/>
      <c r="C125" s="206"/>
      <c r="D125" s="207" t="s">
        <v>204</v>
      </c>
      <c r="E125" s="208" t="s">
        <v>1</v>
      </c>
      <c r="F125" s="209" t="s">
        <v>275</v>
      </c>
      <c r="G125" s="206"/>
      <c r="H125" s="210">
        <v>16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204</v>
      </c>
      <c r="AU125" s="216" t="s">
        <v>73</v>
      </c>
      <c r="AV125" s="12" t="s">
        <v>82</v>
      </c>
      <c r="AW125" s="12" t="s">
        <v>30</v>
      </c>
      <c r="AX125" s="12" t="s">
        <v>73</v>
      </c>
      <c r="AY125" s="216" t="s">
        <v>153</v>
      </c>
    </row>
    <row r="126" spans="1:65" s="13" customFormat="1" ht="11.25">
      <c r="B126" s="222"/>
      <c r="C126" s="223"/>
      <c r="D126" s="207" t="s">
        <v>204</v>
      </c>
      <c r="E126" s="224" t="s">
        <v>1</v>
      </c>
      <c r="F126" s="225" t="s">
        <v>276</v>
      </c>
      <c r="G126" s="223"/>
      <c r="H126" s="226">
        <v>24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204</v>
      </c>
      <c r="AU126" s="232" t="s">
        <v>73</v>
      </c>
      <c r="AV126" s="13" t="s">
        <v>152</v>
      </c>
      <c r="AW126" s="13" t="s">
        <v>30</v>
      </c>
      <c r="AX126" s="13" t="s">
        <v>80</v>
      </c>
      <c r="AY126" s="232" t="s">
        <v>153</v>
      </c>
    </row>
    <row r="127" spans="1:65" s="2" customFormat="1" ht="24.2" customHeight="1">
      <c r="A127" s="32"/>
      <c r="B127" s="33"/>
      <c r="C127" s="182" t="s">
        <v>163</v>
      </c>
      <c r="D127" s="182" t="s">
        <v>154</v>
      </c>
      <c r="E127" s="183" t="s">
        <v>277</v>
      </c>
      <c r="F127" s="184" t="s">
        <v>278</v>
      </c>
      <c r="G127" s="185" t="s">
        <v>157</v>
      </c>
      <c r="H127" s="186">
        <v>4</v>
      </c>
      <c r="I127" s="187"/>
      <c r="J127" s="188">
        <f>ROUND(I127*H127,2)</f>
        <v>0</v>
      </c>
      <c r="K127" s="184" t="s">
        <v>267</v>
      </c>
      <c r="L127" s="37"/>
      <c r="M127" s="189" t="s">
        <v>1</v>
      </c>
      <c r="N127" s="190" t="s">
        <v>38</v>
      </c>
      <c r="O127" s="69"/>
      <c r="P127" s="191">
        <f>O127*H127</f>
        <v>0</v>
      </c>
      <c r="Q127" s="191">
        <v>0</v>
      </c>
      <c r="R127" s="191">
        <f>Q127*H127</f>
        <v>0</v>
      </c>
      <c r="S127" s="191">
        <v>3.48</v>
      </c>
      <c r="T127" s="192">
        <f>S127*H127</f>
        <v>13.92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80</v>
      </c>
      <c r="AT127" s="193" t="s">
        <v>154</v>
      </c>
      <c r="AU127" s="193" t="s">
        <v>73</v>
      </c>
      <c r="AY127" s="15" t="s">
        <v>153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5" t="s">
        <v>80</v>
      </c>
      <c r="BK127" s="194">
        <f>ROUND(I127*H127,2)</f>
        <v>0</v>
      </c>
      <c r="BL127" s="15" t="s">
        <v>80</v>
      </c>
      <c r="BM127" s="193" t="s">
        <v>279</v>
      </c>
    </row>
    <row r="128" spans="1:65" s="2" customFormat="1" ht="24.2" customHeight="1">
      <c r="A128" s="32"/>
      <c r="B128" s="33"/>
      <c r="C128" s="182" t="s">
        <v>152</v>
      </c>
      <c r="D128" s="182" t="s">
        <v>154</v>
      </c>
      <c r="E128" s="183" t="s">
        <v>280</v>
      </c>
      <c r="F128" s="184" t="s">
        <v>281</v>
      </c>
      <c r="G128" s="185" t="s">
        <v>157</v>
      </c>
      <c r="H128" s="186">
        <v>2</v>
      </c>
      <c r="I128" s="187"/>
      <c r="J128" s="188">
        <f>ROUND(I128*H128,2)</f>
        <v>0</v>
      </c>
      <c r="K128" s="184" t="s">
        <v>267</v>
      </c>
      <c r="L128" s="37"/>
      <c r="M128" s="189" t="s">
        <v>1</v>
      </c>
      <c r="N128" s="190" t="s">
        <v>38</v>
      </c>
      <c r="O128" s="69"/>
      <c r="P128" s="191">
        <f>O128*H128</f>
        <v>0</v>
      </c>
      <c r="Q128" s="191">
        <v>0.11984</v>
      </c>
      <c r="R128" s="191">
        <f>Q128*H128</f>
        <v>0.23968</v>
      </c>
      <c r="S128" s="191">
        <v>0</v>
      </c>
      <c r="T128" s="19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3" t="s">
        <v>80</v>
      </c>
      <c r="AT128" s="193" t="s">
        <v>154</v>
      </c>
      <c r="AU128" s="193" t="s">
        <v>73</v>
      </c>
      <c r="AY128" s="15" t="s">
        <v>153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5" t="s">
        <v>80</v>
      </c>
      <c r="BK128" s="194">
        <f>ROUND(I128*H128,2)</f>
        <v>0</v>
      </c>
      <c r="BL128" s="15" t="s">
        <v>80</v>
      </c>
      <c r="BM128" s="193" t="s">
        <v>282</v>
      </c>
    </row>
    <row r="129" spans="1:65" s="2" customFormat="1" ht="33" customHeight="1">
      <c r="A129" s="32"/>
      <c r="B129" s="33"/>
      <c r="C129" s="182" t="s">
        <v>171</v>
      </c>
      <c r="D129" s="182" t="s">
        <v>154</v>
      </c>
      <c r="E129" s="183" t="s">
        <v>283</v>
      </c>
      <c r="F129" s="184" t="s">
        <v>284</v>
      </c>
      <c r="G129" s="185" t="s">
        <v>271</v>
      </c>
      <c r="H129" s="186">
        <v>24</v>
      </c>
      <c r="I129" s="187"/>
      <c r="J129" s="188">
        <f>ROUND(I129*H129,2)</f>
        <v>0</v>
      </c>
      <c r="K129" s="184" t="s">
        <v>267</v>
      </c>
      <c r="L129" s="37"/>
      <c r="M129" s="189" t="s">
        <v>1</v>
      </c>
      <c r="N129" s="190" t="s">
        <v>38</v>
      </c>
      <c r="O129" s="69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80</v>
      </c>
      <c r="AT129" s="193" t="s">
        <v>154</v>
      </c>
      <c r="AU129" s="193" t="s">
        <v>73</v>
      </c>
      <c r="AY129" s="15" t="s">
        <v>153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5" t="s">
        <v>80</v>
      </c>
      <c r="BK129" s="194">
        <f>ROUND(I129*H129,2)</f>
        <v>0</v>
      </c>
      <c r="BL129" s="15" t="s">
        <v>80</v>
      </c>
      <c r="BM129" s="193" t="s">
        <v>285</v>
      </c>
    </row>
    <row r="130" spans="1:65" s="2" customFormat="1" ht="24.2" customHeight="1">
      <c r="A130" s="32"/>
      <c r="B130" s="33"/>
      <c r="C130" s="182" t="s">
        <v>175</v>
      </c>
      <c r="D130" s="182" t="s">
        <v>154</v>
      </c>
      <c r="E130" s="183" t="s">
        <v>286</v>
      </c>
      <c r="F130" s="184" t="s">
        <v>287</v>
      </c>
      <c r="G130" s="185" t="s">
        <v>288</v>
      </c>
      <c r="H130" s="186">
        <v>7.9</v>
      </c>
      <c r="I130" s="187"/>
      <c r="J130" s="188">
        <f>ROUND(I130*H130,2)</f>
        <v>0</v>
      </c>
      <c r="K130" s="184" t="s">
        <v>158</v>
      </c>
      <c r="L130" s="37"/>
      <c r="M130" s="189" t="s">
        <v>1</v>
      </c>
      <c r="N130" s="190" t="s">
        <v>38</v>
      </c>
      <c r="O130" s="69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80</v>
      </c>
      <c r="AT130" s="193" t="s">
        <v>154</v>
      </c>
      <c r="AU130" s="193" t="s">
        <v>73</v>
      </c>
      <c r="AY130" s="15" t="s">
        <v>153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5" t="s">
        <v>80</v>
      </c>
      <c r="BK130" s="194">
        <f>ROUND(I130*H130,2)</f>
        <v>0</v>
      </c>
      <c r="BL130" s="15" t="s">
        <v>80</v>
      </c>
      <c r="BM130" s="193" t="s">
        <v>289</v>
      </c>
    </row>
    <row r="131" spans="1:65" s="12" customFormat="1" ht="11.25">
      <c r="B131" s="205"/>
      <c r="C131" s="206"/>
      <c r="D131" s="207" t="s">
        <v>204</v>
      </c>
      <c r="E131" s="208" t="s">
        <v>1</v>
      </c>
      <c r="F131" s="209" t="s">
        <v>290</v>
      </c>
      <c r="G131" s="206"/>
      <c r="H131" s="210">
        <v>4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204</v>
      </c>
      <c r="AU131" s="216" t="s">
        <v>73</v>
      </c>
      <c r="AV131" s="12" t="s">
        <v>82</v>
      </c>
      <c r="AW131" s="12" t="s">
        <v>30</v>
      </c>
      <c r="AX131" s="12" t="s">
        <v>73</v>
      </c>
      <c r="AY131" s="216" t="s">
        <v>153</v>
      </c>
    </row>
    <row r="132" spans="1:65" s="12" customFormat="1" ht="11.25">
      <c r="B132" s="205"/>
      <c r="C132" s="206"/>
      <c r="D132" s="207" t="s">
        <v>204</v>
      </c>
      <c r="E132" s="208" t="s">
        <v>1</v>
      </c>
      <c r="F132" s="209" t="s">
        <v>291</v>
      </c>
      <c r="G132" s="206"/>
      <c r="H132" s="210">
        <v>2.6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204</v>
      </c>
      <c r="AU132" s="216" t="s">
        <v>73</v>
      </c>
      <c r="AV132" s="12" t="s">
        <v>82</v>
      </c>
      <c r="AW132" s="12" t="s">
        <v>30</v>
      </c>
      <c r="AX132" s="12" t="s">
        <v>73</v>
      </c>
      <c r="AY132" s="216" t="s">
        <v>153</v>
      </c>
    </row>
    <row r="133" spans="1:65" s="12" customFormat="1" ht="11.25">
      <c r="B133" s="205"/>
      <c r="C133" s="206"/>
      <c r="D133" s="207" t="s">
        <v>204</v>
      </c>
      <c r="E133" s="208" t="s">
        <v>1</v>
      </c>
      <c r="F133" s="209" t="s">
        <v>292</v>
      </c>
      <c r="G133" s="206"/>
      <c r="H133" s="210">
        <v>0.5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204</v>
      </c>
      <c r="AU133" s="216" t="s">
        <v>73</v>
      </c>
      <c r="AV133" s="12" t="s">
        <v>82</v>
      </c>
      <c r="AW133" s="12" t="s">
        <v>30</v>
      </c>
      <c r="AX133" s="12" t="s">
        <v>73</v>
      </c>
      <c r="AY133" s="216" t="s">
        <v>153</v>
      </c>
    </row>
    <row r="134" spans="1:65" s="12" customFormat="1" ht="11.25">
      <c r="B134" s="205"/>
      <c r="C134" s="206"/>
      <c r="D134" s="207" t="s">
        <v>204</v>
      </c>
      <c r="E134" s="208" t="s">
        <v>1</v>
      </c>
      <c r="F134" s="209" t="s">
        <v>293</v>
      </c>
      <c r="G134" s="206"/>
      <c r="H134" s="210">
        <v>0.8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204</v>
      </c>
      <c r="AU134" s="216" t="s">
        <v>73</v>
      </c>
      <c r="AV134" s="12" t="s">
        <v>82</v>
      </c>
      <c r="AW134" s="12" t="s">
        <v>30</v>
      </c>
      <c r="AX134" s="12" t="s">
        <v>73</v>
      </c>
      <c r="AY134" s="216" t="s">
        <v>153</v>
      </c>
    </row>
    <row r="135" spans="1:65" s="13" customFormat="1" ht="11.25">
      <c r="B135" s="222"/>
      <c r="C135" s="223"/>
      <c r="D135" s="207" t="s">
        <v>204</v>
      </c>
      <c r="E135" s="224" t="s">
        <v>1</v>
      </c>
      <c r="F135" s="225" t="s">
        <v>276</v>
      </c>
      <c r="G135" s="223"/>
      <c r="H135" s="226">
        <v>7.8999999999999995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204</v>
      </c>
      <c r="AU135" s="232" t="s">
        <v>73</v>
      </c>
      <c r="AV135" s="13" t="s">
        <v>152</v>
      </c>
      <c r="AW135" s="13" t="s">
        <v>30</v>
      </c>
      <c r="AX135" s="13" t="s">
        <v>80</v>
      </c>
      <c r="AY135" s="232" t="s">
        <v>153</v>
      </c>
    </row>
    <row r="136" spans="1:65" s="2" customFormat="1" ht="66.75" customHeight="1">
      <c r="A136" s="32"/>
      <c r="B136" s="33"/>
      <c r="C136" s="182" t="s">
        <v>179</v>
      </c>
      <c r="D136" s="182" t="s">
        <v>154</v>
      </c>
      <c r="E136" s="183" t="s">
        <v>294</v>
      </c>
      <c r="F136" s="184" t="s">
        <v>295</v>
      </c>
      <c r="G136" s="185" t="s">
        <v>288</v>
      </c>
      <c r="H136" s="186">
        <v>0.5</v>
      </c>
      <c r="I136" s="187"/>
      <c r="J136" s="188">
        <f>ROUND(I136*H136,2)</f>
        <v>0</v>
      </c>
      <c r="K136" s="184" t="s">
        <v>158</v>
      </c>
      <c r="L136" s="37"/>
      <c r="M136" s="189" t="s">
        <v>1</v>
      </c>
      <c r="N136" s="190" t="s">
        <v>38</v>
      </c>
      <c r="O136" s="69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80</v>
      </c>
      <c r="AT136" s="193" t="s">
        <v>154</v>
      </c>
      <c r="AU136" s="193" t="s">
        <v>73</v>
      </c>
      <c r="AY136" s="15" t="s">
        <v>153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80</v>
      </c>
      <c r="BK136" s="194">
        <f>ROUND(I136*H136,2)</f>
        <v>0</v>
      </c>
      <c r="BL136" s="15" t="s">
        <v>80</v>
      </c>
      <c r="BM136" s="193" t="s">
        <v>296</v>
      </c>
    </row>
    <row r="137" spans="1:65" s="12" customFormat="1" ht="22.5">
      <c r="B137" s="205"/>
      <c r="C137" s="206"/>
      <c r="D137" s="207" t="s">
        <v>204</v>
      </c>
      <c r="E137" s="208" t="s">
        <v>1</v>
      </c>
      <c r="F137" s="209" t="s">
        <v>297</v>
      </c>
      <c r="G137" s="206"/>
      <c r="H137" s="210">
        <v>0.5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204</v>
      </c>
      <c r="AU137" s="216" t="s">
        <v>73</v>
      </c>
      <c r="AV137" s="12" t="s">
        <v>82</v>
      </c>
      <c r="AW137" s="12" t="s">
        <v>30</v>
      </c>
      <c r="AX137" s="12" t="s">
        <v>80</v>
      </c>
      <c r="AY137" s="216" t="s">
        <v>153</v>
      </c>
    </row>
    <row r="138" spans="1:65" s="2" customFormat="1" ht="16.5" customHeight="1">
      <c r="A138" s="32"/>
      <c r="B138" s="33"/>
      <c r="C138" s="182" t="s">
        <v>183</v>
      </c>
      <c r="D138" s="182" t="s">
        <v>154</v>
      </c>
      <c r="E138" s="183" t="s">
        <v>298</v>
      </c>
      <c r="F138" s="184" t="s">
        <v>299</v>
      </c>
      <c r="G138" s="185" t="s">
        <v>288</v>
      </c>
      <c r="H138" s="186">
        <v>4</v>
      </c>
      <c r="I138" s="187"/>
      <c r="J138" s="188">
        <f>ROUND(I138*H138,2)</f>
        <v>0</v>
      </c>
      <c r="K138" s="184" t="s">
        <v>158</v>
      </c>
      <c r="L138" s="37"/>
      <c r="M138" s="189" t="s">
        <v>1</v>
      </c>
      <c r="N138" s="190" t="s">
        <v>38</v>
      </c>
      <c r="O138" s="69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80</v>
      </c>
      <c r="AT138" s="193" t="s">
        <v>154</v>
      </c>
      <c r="AU138" s="193" t="s">
        <v>73</v>
      </c>
      <c r="AY138" s="15" t="s">
        <v>153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80</v>
      </c>
      <c r="BK138" s="194">
        <f>ROUND(I138*H138,2)</f>
        <v>0</v>
      </c>
      <c r="BL138" s="15" t="s">
        <v>80</v>
      </c>
      <c r="BM138" s="193" t="s">
        <v>300</v>
      </c>
    </row>
    <row r="139" spans="1:65" s="12" customFormat="1" ht="11.25">
      <c r="B139" s="205"/>
      <c r="C139" s="206"/>
      <c r="D139" s="207" t="s">
        <v>204</v>
      </c>
      <c r="E139" s="208" t="s">
        <v>1</v>
      </c>
      <c r="F139" s="209" t="s">
        <v>301</v>
      </c>
      <c r="G139" s="206"/>
      <c r="H139" s="210">
        <v>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204</v>
      </c>
      <c r="AU139" s="216" t="s">
        <v>73</v>
      </c>
      <c r="AV139" s="12" t="s">
        <v>82</v>
      </c>
      <c r="AW139" s="12" t="s">
        <v>30</v>
      </c>
      <c r="AX139" s="12" t="s">
        <v>80</v>
      </c>
      <c r="AY139" s="216" t="s">
        <v>153</v>
      </c>
    </row>
    <row r="140" spans="1:65" s="2" customFormat="1" ht="33" customHeight="1">
      <c r="A140" s="32"/>
      <c r="B140" s="33"/>
      <c r="C140" s="182" t="s">
        <v>187</v>
      </c>
      <c r="D140" s="182" t="s">
        <v>154</v>
      </c>
      <c r="E140" s="183" t="s">
        <v>302</v>
      </c>
      <c r="F140" s="184" t="s">
        <v>303</v>
      </c>
      <c r="G140" s="185" t="s">
        <v>271</v>
      </c>
      <c r="H140" s="186">
        <v>24.32</v>
      </c>
      <c r="I140" s="187"/>
      <c r="J140" s="188">
        <f>ROUND(I140*H140,2)</f>
        <v>0</v>
      </c>
      <c r="K140" s="184" t="s">
        <v>267</v>
      </c>
      <c r="L140" s="37"/>
      <c r="M140" s="189" t="s">
        <v>1</v>
      </c>
      <c r="N140" s="190" t="s">
        <v>38</v>
      </c>
      <c r="O140" s="69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80</v>
      </c>
      <c r="AT140" s="193" t="s">
        <v>154</v>
      </c>
      <c r="AU140" s="193" t="s">
        <v>73</v>
      </c>
      <c r="AY140" s="15" t="s">
        <v>153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80</v>
      </c>
      <c r="BK140" s="194">
        <f>ROUND(I140*H140,2)</f>
        <v>0</v>
      </c>
      <c r="BL140" s="15" t="s">
        <v>80</v>
      </c>
      <c r="BM140" s="193" t="s">
        <v>304</v>
      </c>
    </row>
    <row r="141" spans="1:65" s="12" customFormat="1" ht="11.25">
      <c r="B141" s="205"/>
      <c r="C141" s="206"/>
      <c r="D141" s="207" t="s">
        <v>204</v>
      </c>
      <c r="E141" s="208" t="s">
        <v>1</v>
      </c>
      <c r="F141" s="209" t="s">
        <v>445</v>
      </c>
      <c r="G141" s="206"/>
      <c r="H141" s="210">
        <v>8.32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204</v>
      </c>
      <c r="AU141" s="216" t="s">
        <v>73</v>
      </c>
      <c r="AV141" s="12" t="s">
        <v>82</v>
      </c>
      <c r="AW141" s="12" t="s">
        <v>30</v>
      </c>
      <c r="AX141" s="12" t="s">
        <v>73</v>
      </c>
      <c r="AY141" s="216" t="s">
        <v>153</v>
      </c>
    </row>
    <row r="142" spans="1:65" s="12" customFormat="1" ht="11.25">
      <c r="B142" s="205"/>
      <c r="C142" s="206"/>
      <c r="D142" s="207" t="s">
        <v>204</v>
      </c>
      <c r="E142" s="208" t="s">
        <v>1</v>
      </c>
      <c r="F142" s="209" t="s">
        <v>306</v>
      </c>
      <c r="G142" s="206"/>
      <c r="H142" s="210">
        <v>16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204</v>
      </c>
      <c r="AU142" s="216" t="s">
        <v>73</v>
      </c>
      <c r="AV142" s="12" t="s">
        <v>82</v>
      </c>
      <c r="AW142" s="12" t="s">
        <v>30</v>
      </c>
      <c r="AX142" s="12" t="s">
        <v>73</v>
      </c>
      <c r="AY142" s="216" t="s">
        <v>153</v>
      </c>
    </row>
    <row r="143" spans="1:65" s="13" customFormat="1" ht="11.25">
      <c r="B143" s="222"/>
      <c r="C143" s="223"/>
      <c r="D143" s="207" t="s">
        <v>204</v>
      </c>
      <c r="E143" s="224" t="s">
        <v>1</v>
      </c>
      <c r="F143" s="225" t="s">
        <v>276</v>
      </c>
      <c r="G143" s="223"/>
      <c r="H143" s="226">
        <v>24.32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204</v>
      </c>
      <c r="AU143" s="232" t="s">
        <v>73</v>
      </c>
      <c r="AV143" s="13" t="s">
        <v>152</v>
      </c>
      <c r="AW143" s="13" t="s">
        <v>30</v>
      </c>
      <c r="AX143" s="13" t="s">
        <v>80</v>
      </c>
      <c r="AY143" s="232" t="s">
        <v>153</v>
      </c>
    </row>
    <row r="144" spans="1:65" s="2" customFormat="1" ht="24.2" customHeight="1">
      <c r="A144" s="32"/>
      <c r="B144" s="33"/>
      <c r="C144" s="182" t="s">
        <v>192</v>
      </c>
      <c r="D144" s="182" t="s">
        <v>154</v>
      </c>
      <c r="E144" s="183" t="s">
        <v>307</v>
      </c>
      <c r="F144" s="184" t="s">
        <v>308</v>
      </c>
      <c r="G144" s="185" t="s">
        <v>190</v>
      </c>
      <c r="H144" s="186">
        <v>26</v>
      </c>
      <c r="I144" s="187"/>
      <c r="J144" s="188">
        <f>ROUND(I144*H144,2)</f>
        <v>0</v>
      </c>
      <c r="K144" s="184" t="s">
        <v>267</v>
      </c>
      <c r="L144" s="37"/>
      <c r="M144" s="189" t="s">
        <v>1</v>
      </c>
      <c r="N144" s="190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80</v>
      </c>
      <c r="AT144" s="193" t="s">
        <v>154</v>
      </c>
      <c r="AU144" s="193" t="s">
        <v>73</v>
      </c>
      <c r="AY144" s="15" t="s">
        <v>153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80</v>
      </c>
      <c r="BK144" s="194">
        <f>ROUND(I144*H144,2)</f>
        <v>0</v>
      </c>
      <c r="BL144" s="15" t="s">
        <v>80</v>
      </c>
      <c r="BM144" s="193" t="s">
        <v>309</v>
      </c>
    </row>
    <row r="145" spans="1:65" s="2" customFormat="1" ht="24.2" customHeight="1">
      <c r="A145" s="32"/>
      <c r="B145" s="33"/>
      <c r="C145" s="182" t="s">
        <v>196</v>
      </c>
      <c r="D145" s="182" t="s">
        <v>154</v>
      </c>
      <c r="E145" s="183" t="s">
        <v>310</v>
      </c>
      <c r="F145" s="184" t="s">
        <v>311</v>
      </c>
      <c r="G145" s="185" t="s">
        <v>190</v>
      </c>
      <c r="H145" s="186">
        <v>76</v>
      </c>
      <c r="I145" s="187"/>
      <c r="J145" s="188">
        <f>ROUND(I145*H145,2)</f>
        <v>0</v>
      </c>
      <c r="K145" s="184" t="s">
        <v>267</v>
      </c>
      <c r="L145" s="37"/>
      <c r="M145" s="189" t="s">
        <v>1</v>
      </c>
      <c r="N145" s="190" t="s">
        <v>38</v>
      </c>
      <c r="O145" s="6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80</v>
      </c>
      <c r="AT145" s="193" t="s">
        <v>154</v>
      </c>
      <c r="AU145" s="193" t="s">
        <v>73</v>
      </c>
      <c r="AY145" s="15" t="s">
        <v>153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80</v>
      </c>
      <c r="BK145" s="194">
        <f>ROUND(I145*H145,2)</f>
        <v>0</v>
      </c>
      <c r="BL145" s="15" t="s">
        <v>80</v>
      </c>
      <c r="BM145" s="193" t="s">
        <v>312</v>
      </c>
    </row>
    <row r="146" spans="1:65" s="2" customFormat="1" ht="44.25" customHeight="1">
      <c r="A146" s="32"/>
      <c r="B146" s="33"/>
      <c r="C146" s="182" t="s">
        <v>200</v>
      </c>
      <c r="D146" s="182" t="s">
        <v>154</v>
      </c>
      <c r="E146" s="183" t="s">
        <v>313</v>
      </c>
      <c r="F146" s="184" t="s">
        <v>314</v>
      </c>
      <c r="G146" s="185" t="s">
        <v>315</v>
      </c>
      <c r="H146" s="186">
        <v>84</v>
      </c>
      <c r="I146" s="187"/>
      <c r="J146" s="188">
        <f>ROUND(I146*H146,2)</f>
        <v>0</v>
      </c>
      <c r="K146" s="184" t="s">
        <v>267</v>
      </c>
      <c r="L146" s="37"/>
      <c r="M146" s="189" t="s">
        <v>1</v>
      </c>
      <c r="N146" s="190" t="s">
        <v>38</v>
      </c>
      <c r="O146" s="69"/>
      <c r="P146" s="191">
        <f>O146*H146</f>
        <v>0</v>
      </c>
      <c r="Q146" s="191">
        <v>2.0000000000000002E-5</v>
      </c>
      <c r="R146" s="191">
        <f>Q146*H146</f>
        <v>1.6800000000000001E-3</v>
      </c>
      <c r="S146" s="191">
        <v>0</v>
      </c>
      <c r="T146" s="19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80</v>
      </c>
      <c r="AT146" s="193" t="s">
        <v>154</v>
      </c>
      <c r="AU146" s="193" t="s">
        <v>73</v>
      </c>
      <c r="AY146" s="15" t="s">
        <v>153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80</v>
      </c>
      <c r="BK146" s="194">
        <f>ROUND(I146*H146,2)</f>
        <v>0</v>
      </c>
      <c r="BL146" s="15" t="s">
        <v>80</v>
      </c>
      <c r="BM146" s="193" t="s">
        <v>316</v>
      </c>
    </row>
    <row r="147" spans="1:65" s="12" customFormat="1" ht="11.25">
      <c r="B147" s="205"/>
      <c r="C147" s="206"/>
      <c r="D147" s="207" t="s">
        <v>204</v>
      </c>
      <c r="E147" s="208" t="s">
        <v>1</v>
      </c>
      <c r="F147" s="209" t="s">
        <v>446</v>
      </c>
      <c r="G147" s="206"/>
      <c r="H147" s="210">
        <v>26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204</v>
      </c>
      <c r="AU147" s="216" t="s">
        <v>73</v>
      </c>
      <c r="AV147" s="12" t="s">
        <v>82</v>
      </c>
      <c r="AW147" s="12" t="s">
        <v>30</v>
      </c>
      <c r="AX147" s="12" t="s">
        <v>73</v>
      </c>
      <c r="AY147" s="216" t="s">
        <v>153</v>
      </c>
    </row>
    <row r="148" spans="1:65" s="12" customFormat="1" ht="11.25">
      <c r="B148" s="205"/>
      <c r="C148" s="206"/>
      <c r="D148" s="207" t="s">
        <v>204</v>
      </c>
      <c r="E148" s="208" t="s">
        <v>1</v>
      </c>
      <c r="F148" s="209" t="s">
        <v>318</v>
      </c>
      <c r="G148" s="206"/>
      <c r="H148" s="210">
        <v>50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204</v>
      </c>
      <c r="AU148" s="216" t="s">
        <v>73</v>
      </c>
      <c r="AV148" s="12" t="s">
        <v>82</v>
      </c>
      <c r="AW148" s="12" t="s">
        <v>30</v>
      </c>
      <c r="AX148" s="12" t="s">
        <v>73</v>
      </c>
      <c r="AY148" s="216" t="s">
        <v>153</v>
      </c>
    </row>
    <row r="149" spans="1:65" s="12" customFormat="1" ht="11.25">
      <c r="B149" s="205"/>
      <c r="C149" s="206"/>
      <c r="D149" s="207" t="s">
        <v>204</v>
      </c>
      <c r="E149" s="208" t="s">
        <v>1</v>
      </c>
      <c r="F149" s="209" t="s">
        <v>319</v>
      </c>
      <c r="G149" s="206"/>
      <c r="H149" s="210">
        <v>8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204</v>
      </c>
      <c r="AU149" s="216" t="s">
        <v>73</v>
      </c>
      <c r="AV149" s="12" t="s">
        <v>82</v>
      </c>
      <c r="AW149" s="12" t="s">
        <v>30</v>
      </c>
      <c r="AX149" s="12" t="s">
        <v>73</v>
      </c>
      <c r="AY149" s="216" t="s">
        <v>153</v>
      </c>
    </row>
    <row r="150" spans="1:65" s="13" customFormat="1" ht="11.25">
      <c r="B150" s="222"/>
      <c r="C150" s="223"/>
      <c r="D150" s="207" t="s">
        <v>204</v>
      </c>
      <c r="E150" s="224" t="s">
        <v>1</v>
      </c>
      <c r="F150" s="225" t="s">
        <v>276</v>
      </c>
      <c r="G150" s="223"/>
      <c r="H150" s="226">
        <v>84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204</v>
      </c>
      <c r="AU150" s="232" t="s">
        <v>73</v>
      </c>
      <c r="AV150" s="13" t="s">
        <v>152</v>
      </c>
      <c r="AW150" s="13" t="s">
        <v>30</v>
      </c>
      <c r="AX150" s="13" t="s">
        <v>80</v>
      </c>
      <c r="AY150" s="232" t="s">
        <v>153</v>
      </c>
    </row>
    <row r="151" spans="1:65" s="2" customFormat="1" ht="44.25" customHeight="1">
      <c r="A151" s="32"/>
      <c r="B151" s="33"/>
      <c r="C151" s="182" t="s">
        <v>206</v>
      </c>
      <c r="D151" s="182" t="s">
        <v>154</v>
      </c>
      <c r="E151" s="183" t="s">
        <v>329</v>
      </c>
      <c r="F151" s="184" t="s">
        <v>330</v>
      </c>
      <c r="G151" s="185" t="s">
        <v>190</v>
      </c>
      <c r="H151" s="186">
        <v>21</v>
      </c>
      <c r="I151" s="187"/>
      <c r="J151" s="188">
        <f>ROUND(I151*H151,2)</f>
        <v>0</v>
      </c>
      <c r="K151" s="184" t="s">
        <v>267</v>
      </c>
      <c r="L151" s="37"/>
      <c r="M151" s="217" t="s">
        <v>1</v>
      </c>
      <c r="N151" s="218" t="s">
        <v>38</v>
      </c>
      <c r="O151" s="219"/>
      <c r="P151" s="220">
        <f>O151*H151</f>
        <v>0</v>
      </c>
      <c r="Q151" s="220">
        <v>3.2000000000000002E-3</v>
      </c>
      <c r="R151" s="220">
        <f>Q151*H151</f>
        <v>6.720000000000001E-2</v>
      </c>
      <c r="S151" s="220">
        <v>0</v>
      </c>
      <c r="T151" s="22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80</v>
      </c>
      <c r="AT151" s="193" t="s">
        <v>154</v>
      </c>
      <c r="AU151" s="193" t="s">
        <v>73</v>
      </c>
      <c r="AY151" s="15" t="s">
        <v>153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5" t="s">
        <v>80</v>
      </c>
      <c r="BK151" s="194">
        <f>ROUND(I151*H151,2)</f>
        <v>0</v>
      </c>
      <c r="BL151" s="15" t="s">
        <v>80</v>
      </c>
      <c r="BM151" s="193" t="s">
        <v>331</v>
      </c>
    </row>
    <row r="152" spans="1:65" s="2" customFormat="1" ht="6.95" customHeight="1">
      <c r="A152" s="3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37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sheetProtection algorithmName="SHA-512" hashValue="AjC7dlqqTk9ovjrvnm4iDo/p9qDofw0T6xAP6JKSzxIGiG7/SMN2WDREl7DL7CxV94Pw76nZIc5k6vHDvs0VXQ==" saltValue="zKFiGGGlNICHcKbSJxgJme46kFuru7qn5lqUY8oYwuRvtwzHLaP3h6A2k9QV6QI0H+/TlyKrRaP8qRxxCNfcjw==" spinCount="100000" sheet="1" objects="1" scenarios="1" formatColumns="0" formatRows="0" autoFilter="0"/>
  <autoFilter ref="C119:K151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42</vt:i4>
      </vt:variant>
    </vt:vector>
  </HeadingPairs>
  <TitlesOfParts>
    <vt:vector size="63" baseType="lpstr">
      <vt:lpstr>Rekapitulace stavby</vt:lpstr>
      <vt:lpstr>01 - Venkovní prky - tech...</vt:lpstr>
      <vt:lpstr>02 - Venkovní prvky - sta...</vt:lpstr>
      <vt:lpstr>03 - Vnitřní technologie PZS</vt:lpstr>
      <vt:lpstr>01 - Venkovní prky - tech..._01</vt:lpstr>
      <vt:lpstr>02 - Venkovní prvky - sta..._01</vt:lpstr>
      <vt:lpstr>03 - Vnitřní technologie PZS_01</vt:lpstr>
      <vt:lpstr>01 - Venkovní prky - tech..._02</vt:lpstr>
      <vt:lpstr>02 - Venkovní prvky - sta..._02</vt:lpstr>
      <vt:lpstr>03 - Vnitřní technologie PZS_02</vt:lpstr>
      <vt:lpstr>01 - Venkovní prky - tech..._03</vt:lpstr>
      <vt:lpstr>02 - Venkovní prvky - sta..._03</vt:lpstr>
      <vt:lpstr>03 - Vnitřní technologie PZS_03</vt:lpstr>
      <vt:lpstr>01 - Venkovní prky - tech..._04</vt:lpstr>
      <vt:lpstr>02 - Venkovní prvky - sta..._04</vt:lpstr>
      <vt:lpstr>03 - Vnitřní technologie PZS_04</vt:lpstr>
      <vt:lpstr>PS 01 - PZS v km 226,755 ...</vt:lpstr>
      <vt:lpstr>PS 02 - PZS v km 216,067 ...</vt:lpstr>
      <vt:lpstr>PS 03 - PZS v km 214,284 ...</vt:lpstr>
      <vt:lpstr>PS 04 - PZS v km 210,738 ...</vt:lpstr>
      <vt:lpstr>PS 05 - PZS v km 208,487 ...</vt:lpstr>
      <vt:lpstr>'01 - Venkovní prky - tech...'!Názvy_tisku</vt:lpstr>
      <vt:lpstr>'01 - Venkovní prky - tech..._01'!Názvy_tisku</vt:lpstr>
      <vt:lpstr>'01 - Venkovní prky - tech..._02'!Názvy_tisku</vt:lpstr>
      <vt:lpstr>'01 - Venkovní prky - tech..._03'!Názvy_tisku</vt:lpstr>
      <vt:lpstr>'01 - Venkovní prky - tech..._04'!Názvy_tisku</vt:lpstr>
      <vt:lpstr>'02 - Venkovní prvky - sta...'!Názvy_tisku</vt:lpstr>
      <vt:lpstr>'02 - Venkovní prvky - sta..._01'!Názvy_tisku</vt:lpstr>
      <vt:lpstr>'02 - Venkovní prvky - sta..._02'!Názvy_tisku</vt:lpstr>
      <vt:lpstr>'02 - Venkovní prvky - sta..._03'!Názvy_tisku</vt:lpstr>
      <vt:lpstr>'02 - Venkovní prvky - sta..._04'!Názvy_tisku</vt:lpstr>
      <vt:lpstr>'03 - Vnitřní technologie PZS'!Názvy_tisku</vt:lpstr>
      <vt:lpstr>'03 - Vnitřní technologie PZS_01'!Názvy_tisku</vt:lpstr>
      <vt:lpstr>'03 - Vnitřní technologie PZS_02'!Názvy_tisku</vt:lpstr>
      <vt:lpstr>'03 - Vnitřní technologie PZS_03'!Názvy_tisku</vt:lpstr>
      <vt:lpstr>'03 - Vnitřní technologie PZS_04'!Názvy_tisku</vt:lpstr>
      <vt:lpstr>'PS 01 - PZS v km 226,755 ...'!Názvy_tisku</vt:lpstr>
      <vt:lpstr>'PS 02 - PZS v km 216,067 ...'!Názvy_tisku</vt:lpstr>
      <vt:lpstr>'PS 03 - PZS v km 214,284 ...'!Názvy_tisku</vt:lpstr>
      <vt:lpstr>'PS 04 - PZS v km 210,738 ...'!Názvy_tisku</vt:lpstr>
      <vt:lpstr>'PS 05 - PZS v km 208,487 ...'!Názvy_tisku</vt:lpstr>
      <vt:lpstr>'Rekapitulace stavby'!Názvy_tisku</vt:lpstr>
      <vt:lpstr>'01 - Venkovní prky - tech...'!Oblast_tisku</vt:lpstr>
      <vt:lpstr>'01 - Venkovní prky - tech..._01'!Oblast_tisku</vt:lpstr>
      <vt:lpstr>'01 - Venkovní prky - tech..._02'!Oblast_tisku</vt:lpstr>
      <vt:lpstr>'01 - Venkovní prky - tech..._03'!Oblast_tisku</vt:lpstr>
      <vt:lpstr>'01 - Venkovní prky - tech..._04'!Oblast_tisku</vt:lpstr>
      <vt:lpstr>'02 - Venkovní prvky - sta...'!Oblast_tisku</vt:lpstr>
      <vt:lpstr>'02 - Venkovní prvky - sta..._01'!Oblast_tisku</vt:lpstr>
      <vt:lpstr>'02 - Venkovní prvky - sta..._02'!Oblast_tisku</vt:lpstr>
      <vt:lpstr>'02 - Venkovní prvky - sta..._03'!Oblast_tisku</vt:lpstr>
      <vt:lpstr>'02 - Venkovní prvky - sta..._04'!Oblast_tisku</vt:lpstr>
      <vt:lpstr>'03 - Vnitřní technologie PZS'!Oblast_tisku</vt:lpstr>
      <vt:lpstr>'03 - Vnitřní technologie PZS_01'!Oblast_tisku</vt:lpstr>
      <vt:lpstr>'03 - Vnitřní technologie PZS_02'!Oblast_tisku</vt:lpstr>
      <vt:lpstr>'03 - Vnitřní technologie PZS_03'!Oblast_tisku</vt:lpstr>
      <vt:lpstr>'03 - Vnitřní technologie PZS_04'!Oblast_tisku</vt:lpstr>
      <vt:lpstr>'PS 01 - PZS v km 226,755 ...'!Oblast_tisku</vt:lpstr>
      <vt:lpstr>'PS 02 - PZS v km 216,067 ...'!Oblast_tisku</vt:lpstr>
      <vt:lpstr>'PS 03 - PZS v km 214,284 ...'!Oblast_tisku</vt:lpstr>
      <vt:lpstr>'PS 04 - PZS v km 210,738 ...'!Oblast_tisku</vt:lpstr>
      <vt:lpstr>'PS 05 - PZS v km 208,487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Chromý Marek, Ing.</dc:creator>
  <cp:lastModifiedBy>Petříček Roman, Ing.</cp:lastModifiedBy>
  <dcterms:created xsi:type="dcterms:W3CDTF">2022-06-02T10:43:43Z</dcterms:created>
  <dcterms:modified xsi:type="dcterms:W3CDTF">2022-06-08T07:04:39Z</dcterms:modified>
</cp:coreProperties>
</file>